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patialfiles2.bcgov\work\FOR\RSI\DAB\Projects\Forest_Health\2020 Forest Health\Arrow TSA\"/>
    </mc:Choice>
  </mc:AlternateContent>
  <xr:revisionPtr revIDLastSave="0" documentId="13_ncr:1_{0AB6FCF9-87DE-4366-802A-75984340A983}" xr6:coauthVersionLast="41" xr6:coauthVersionMax="41" xr10:uidLastSave="{00000000-0000-0000-0000-000000000000}"/>
  <bookViews>
    <workbookView xWindow="-108" yWindow="-108" windowWidth="30936" windowHeight="16896" tabRatio="565" firstSheet="1" activeTab="4" xr2:uid="{00000000-000D-0000-FFFF-FFFF00000000}"/>
  </bookViews>
  <sheets>
    <sheet name="IBM IBD IBS Poly 2017" sheetId="8" r:id="rId1"/>
    <sheet name="IBM IBD IBS Harvest Data 2017" sheetId="9" r:id="rId2"/>
    <sheet name="IBM IBD IBS Poly 2018" sheetId="10" r:id="rId3"/>
    <sheet name="IBM IBD IBS Harvest Data 2018" sheetId="11" r:id="rId4"/>
    <sheet name="IBM IBD IBS Poly 2019" sheetId="12" r:id="rId5"/>
    <sheet name="IBM IBD IBS Harvest Data 2019" sheetId="13" r:id="rId6"/>
  </sheets>
  <definedNames>
    <definedName name="_xlnm.Database" localSheetId="3">#REF!</definedName>
    <definedName name="_xlnm.Database" localSheetId="5">#REF!</definedName>
    <definedName name="_xlnm.Database" localSheetId="2">#REF!</definedName>
    <definedName name="_xlnm.Database" localSheetId="4">#REF!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6" i="13" l="1"/>
  <c r="J25" i="13"/>
  <c r="J17" i="13"/>
  <c r="J14" i="13"/>
  <c r="J11" i="13"/>
  <c r="J8" i="13"/>
  <c r="J21" i="13" l="1"/>
  <c r="E96" i="13"/>
  <c r="E92" i="13"/>
  <c r="E87" i="13"/>
  <c r="E82" i="13"/>
  <c r="E76" i="13"/>
  <c r="E72" i="13"/>
  <c r="E62" i="13"/>
  <c r="E58" i="13"/>
  <c r="E52" i="13"/>
  <c r="E49" i="13"/>
  <c r="E42" i="13"/>
  <c r="E39" i="13"/>
  <c r="E35" i="13"/>
  <c r="E28" i="13"/>
  <c r="E23" i="13"/>
  <c r="E14" i="13"/>
  <c r="E10" i="13"/>
  <c r="E7" i="13"/>
  <c r="E111" i="13"/>
  <c r="E108" i="13"/>
  <c r="E109" i="13" s="1"/>
  <c r="E99" i="13"/>
  <c r="L7" i="13"/>
  <c r="U171" i="12"/>
  <c r="U170" i="12"/>
  <c r="U169" i="12"/>
  <c r="U168" i="12"/>
  <c r="U167" i="12"/>
  <c r="U166" i="12"/>
  <c r="U165" i="12"/>
  <c r="U164" i="12"/>
  <c r="U163" i="12"/>
  <c r="U162" i="12"/>
  <c r="U161" i="12"/>
  <c r="U160" i="12"/>
  <c r="U159" i="12"/>
  <c r="U158" i="12"/>
  <c r="U157" i="12"/>
  <c r="U156" i="12"/>
  <c r="U155" i="12"/>
  <c r="U154" i="12"/>
  <c r="U153" i="12"/>
  <c r="N171" i="12"/>
  <c r="N170" i="12"/>
  <c r="N169" i="12"/>
  <c r="N168" i="12"/>
  <c r="N167" i="12"/>
  <c r="N166" i="12"/>
  <c r="N165" i="12"/>
  <c r="N164" i="12"/>
  <c r="N163" i="12"/>
  <c r="N162" i="12"/>
  <c r="N161" i="12"/>
  <c r="N160" i="12"/>
  <c r="N159" i="12"/>
  <c r="N158" i="12"/>
  <c r="N157" i="12"/>
  <c r="N156" i="12"/>
  <c r="N155" i="12"/>
  <c r="N154" i="12"/>
  <c r="N153" i="12"/>
  <c r="N123" i="12"/>
  <c r="N122" i="12"/>
  <c r="U123" i="12"/>
  <c r="U122" i="12"/>
  <c r="E97" i="13" l="1"/>
  <c r="T176" i="12" l="1"/>
  <c r="S176" i="12"/>
  <c r="R176" i="12"/>
  <c r="Q176" i="12"/>
  <c r="P176" i="12"/>
  <c r="O176" i="12"/>
  <c r="M176" i="12"/>
  <c r="L176" i="12"/>
  <c r="J176" i="12"/>
  <c r="I176" i="12"/>
  <c r="H176" i="12"/>
  <c r="F176" i="12"/>
  <c r="D176" i="12"/>
  <c r="U175" i="12"/>
  <c r="N175" i="12"/>
  <c r="T172" i="12"/>
  <c r="S172" i="12"/>
  <c r="R172" i="12"/>
  <c r="Q172" i="12"/>
  <c r="P172" i="12"/>
  <c r="O172" i="12"/>
  <c r="M172" i="12"/>
  <c r="L172" i="12"/>
  <c r="J172" i="12"/>
  <c r="I172" i="12"/>
  <c r="H172" i="12"/>
  <c r="F172" i="12"/>
  <c r="D172" i="12"/>
  <c r="U152" i="12"/>
  <c r="N152" i="12"/>
  <c r="U151" i="12"/>
  <c r="N151" i="12"/>
  <c r="U150" i="12"/>
  <c r="N150" i="12"/>
  <c r="U149" i="12"/>
  <c r="N149" i="12"/>
  <c r="U148" i="12"/>
  <c r="N148" i="12"/>
  <c r="U147" i="12"/>
  <c r="N147" i="12"/>
  <c r="U146" i="12"/>
  <c r="N146" i="12"/>
  <c r="U145" i="12"/>
  <c r="N145" i="12"/>
  <c r="U144" i="12"/>
  <c r="N144" i="12"/>
  <c r="U143" i="12"/>
  <c r="N143" i="12"/>
  <c r="U142" i="12"/>
  <c r="N142" i="12"/>
  <c r="U141" i="12"/>
  <c r="N141" i="12"/>
  <c r="U140" i="12"/>
  <c r="N140" i="12"/>
  <c r="U139" i="12"/>
  <c r="N139" i="12"/>
  <c r="U138" i="12"/>
  <c r="N138" i="12"/>
  <c r="U137" i="12"/>
  <c r="N137" i="12"/>
  <c r="U136" i="12"/>
  <c r="N136" i="12"/>
  <c r="U135" i="12"/>
  <c r="N135" i="12"/>
  <c r="U134" i="12"/>
  <c r="N134" i="12"/>
  <c r="U133" i="12"/>
  <c r="N133" i="12"/>
  <c r="U132" i="12"/>
  <c r="N132" i="12"/>
  <c r="T129" i="12"/>
  <c r="S129" i="12"/>
  <c r="R129" i="12"/>
  <c r="Q129" i="12"/>
  <c r="P129" i="12"/>
  <c r="O129" i="12"/>
  <c r="M129" i="12"/>
  <c r="L129" i="12"/>
  <c r="J129" i="12"/>
  <c r="I129" i="12"/>
  <c r="H129" i="12"/>
  <c r="F129" i="12"/>
  <c r="D129" i="12"/>
  <c r="U128" i="12"/>
  <c r="N128" i="12"/>
  <c r="U127" i="12"/>
  <c r="N127" i="12"/>
  <c r="U126" i="12"/>
  <c r="N126" i="12"/>
  <c r="U125" i="12"/>
  <c r="N125" i="12"/>
  <c r="U124" i="12"/>
  <c r="N124" i="12"/>
  <c r="U121" i="12"/>
  <c r="N121" i="12"/>
  <c r="U120" i="12"/>
  <c r="N120" i="12"/>
  <c r="T117" i="12"/>
  <c r="S117" i="12"/>
  <c r="R117" i="12"/>
  <c r="Q117" i="12"/>
  <c r="P117" i="12"/>
  <c r="O117" i="12"/>
  <c r="M117" i="12"/>
  <c r="L117" i="12"/>
  <c r="J117" i="12"/>
  <c r="I117" i="12"/>
  <c r="H117" i="12"/>
  <c r="F117" i="12"/>
  <c r="D117" i="12"/>
  <c r="U116" i="12"/>
  <c r="N116" i="12"/>
  <c r="U115" i="12"/>
  <c r="N115" i="12"/>
  <c r="U114" i="12"/>
  <c r="N114" i="12"/>
  <c r="U113" i="12"/>
  <c r="N113" i="12"/>
  <c r="U112" i="12"/>
  <c r="N112" i="12"/>
  <c r="U111" i="12"/>
  <c r="N111" i="12"/>
  <c r="U110" i="12"/>
  <c r="N110" i="12"/>
  <c r="U109" i="12"/>
  <c r="N109" i="12"/>
  <c r="U108" i="12"/>
  <c r="N108" i="12"/>
  <c r="U107" i="12"/>
  <c r="N107" i="12"/>
  <c r="U106" i="12"/>
  <c r="N106" i="12"/>
  <c r="U105" i="12"/>
  <c r="N105" i="12"/>
  <c r="U104" i="12"/>
  <c r="N104" i="12"/>
  <c r="U103" i="12"/>
  <c r="N103" i="12"/>
  <c r="U102" i="12"/>
  <c r="N102" i="12"/>
  <c r="U101" i="12"/>
  <c r="N101" i="12"/>
  <c r="U100" i="12"/>
  <c r="N100" i="12"/>
  <c r="U99" i="12"/>
  <c r="N99" i="12"/>
  <c r="U98" i="12"/>
  <c r="N98" i="12"/>
  <c r="U97" i="12"/>
  <c r="N97" i="12"/>
  <c r="U96" i="12"/>
  <c r="N96" i="12"/>
  <c r="U95" i="12"/>
  <c r="N95" i="12"/>
  <c r="U94" i="12"/>
  <c r="N94" i="12"/>
  <c r="U93" i="12"/>
  <c r="N93" i="12"/>
  <c r="U92" i="12"/>
  <c r="N92" i="12"/>
  <c r="U91" i="12"/>
  <c r="N91" i="12"/>
  <c r="U90" i="12"/>
  <c r="N90" i="12"/>
  <c r="U89" i="12"/>
  <c r="N89" i="12"/>
  <c r="U88" i="12"/>
  <c r="N88" i="12"/>
  <c r="U87" i="12"/>
  <c r="N87" i="12"/>
  <c r="U86" i="12"/>
  <c r="N86" i="12"/>
  <c r="U85" i="12"/>
  <c r="N85" i="12"/>
  <c r="U84" i="12"/>
  <c r="N84" i="12"/>
  <c r="U83" i="12"/>
  <c r="N83" i="12"/>
  <c r="U82" i="12"/>
  <c r="N82" i="12"/>
  <c r="U81" i="12"/>
  <c r="N81" i="12"/>
  <c r="U80" i="12"/>
  <c r="N80" i="12"/>
  <c r="U79" i="12"/>
  <c r="N79" i="12"/>
  <c r="U78" i="12"/>
  <c r="N78" i="12"/>
  <c r="U77" i="12"/>
  <c r="N77" i="12"/>
  <c r="U76" i="12"/>
  <c r="N76" i="12"/>
  <c r="U75" i="12"/>
  <c r="N75" i="12"/>
  <c r="U74" i="12"/>
  <c r="N74" i="12"/>
  <c r="U73" i="12"/>
  <c r="N73" i="12"/>
  <c r="U72" i="12"/>
  <c r="N72" i="12"/>
  <c r="U71" i="12"/>
  <c r="N71" i="12"/>
  <c r="U70" i="12"/>
  <c r="N70" i="12"/>
  <c r="U69" i="12"/>
  <c r="N69" i="12"/>
  <c r="U68" i="12"/>
  <c r="N68" i="12"/>
  <c r="U67" i="12"/>
  <c r="N67" i="12"/>
  <c r="U66" i="12"/>
  <c r="N66" i="12"/>
  <c r="U65" i="12"/>
  <c r="N65" i="12"/>
  <c r="U64" i="12"/>
  <c r="N64" i="12"/>
  <c r="U63" i="12"/>
  <c r="N63" i="12"/>
  <c r="U62" i="12"/>
  <c r="N62" i="12"/>
  <c r="U61" i="12"/>
  <c r="N61" i="12"/>
  <c r="U60" i="12"/>
  <c r="N60" i="12"/>
  <c r="U59" i="12"/>
  <c r="N59" i="12"/>
  <c r="U58" i="12"/>
  <c r="N58" i="12"/>
  <c r="U57" i="12"/>
  <c r="N57" i="12"/>
  <c r="U56" i="12"/>
  <c r="N56" i="12"/>
  <c r="U55" i="12"/>
  <c r="N55" i="12"/>
  <c r="U54" i="12"/>
  <c r="N54" i="12"/>
  <c r="U53" i="12"/>
  <c r="N53" i="12"/>
  <c r="U52" i="12"/>
  <c r="N52" i="12"/>
  <c r="U51" i="12"/>
  <c r="N51" i="12"/>
  <c r="U50" i="12"/>
  <c r="N50" i="12"/>
  <c r="U49" i="12"/>
  <c r="N49" i="12"/>
  <c r="U48" i="12"/>
  <c r="N48" i="12"/>
  <c r="U47" i="12"/>
  <c r="N47" i="12"/>
  <c r="U46" i="12"/>
  <c r="N46" i="12"/>
  <c r="U45" i="12"/>
  <c r="N45" i="12"/>
  <c r="U44" i="12"/>
  <c r="N44" i="12"/>
  <c r="U43" i="12"/>
  <c r="N43" i="12"/>
  <c r="U42" i="12"/>
  <c r="N42" i="12"/>
  <c r="U41" i="12"/>
  <c r="N41" i="12"/>
  <c r="U40" i="12"/>
  <c r="N40" i="12"/>
  <c r="U39" i="12"/>
  <c r="N39" i="12"/>
  <c r="U38" i="12"/>
  <c r="N38" i="12"/>
  <c r="U37" i="12"/>
  <c r="N37" i="12"/>
  <c r="U36" i="12"/>
  <c r="N36" i="12"/>
  <c r="U35" i="12"/>
  <c r="N35" i="12"/>
  <c r="U34" i="12"/>
  <c r="N34" i="12"/>
  <c r="U33" i="12"/>
  <c r="N33" i="12"/>
  <c r="U32" i="12"/>
  <c r="N32" i="12"/>
  <c r="U31" i="12"/>
  <c r="N31" i="12"/>
  <c r="U30" i="12"/>
  <c r="N30" i="12"/>
  <c r="U29" i="12"/>
  <c r="N29" i="12"/>
  <c r="U28" i="12"/>
  <c r="N28" i="12"/>
  <c r="U27" i="12"/>
  <c r="N27" i="12"/>
  <c r="U26" i="12"/>
  <c r="N26" i="12"/>
  <c r="U25" i="12"/>
  <c r="N25" i="12"/>
  <c r="U24" i="12"/>
  <c r="N24" i="12"/>
  <c r="U23" i="12"/>
  <c r="N23" i="12"/>
  <c r="U22" i="12"/>
  <c r="N22" i="12"/>
  <c r="U21" i="12"/>
  <c r="N21" i="12"/>
  <c r="U20" i="12"/>
  <c r="N20" i="12"/>
  <c r="U19" i="12"/>
  <c r="N19" i="12"/>
  <c r="U18" i="12"/>
  <c r="N18" i="12"/>
  <c r="U17" i="12"/>
  <c r="N17" i="12"/>
  <c r="U16" i="12"/>
  <c r="N16" i="12"/>
  <c r="U15" i="12"/>
  <c r="N15" i="12"/>
  <c r="U14" i="12"/>
  <c r="N14" i="12"/>
  <c r="U13" i="12"/>
  <c r="N13" i="12"/>
  <c r="U12" i="12"/>
  <c r="N12" i="12"/>
  <c r="U11" i="12"/>
  <c r="N11" i="12"/>
  <c r="U10" i="12"/>
  <c r="N10" i="12"/>
  <c r="U9" i="12"/>
  <c r="N9" i="12"/>
  <c r="U8" i="12"/>
  <c r="N8" i="12"/>
  <c r="U7" i="12"/>
  <c r="N7" i="12"/>
  <c r="U6" i="12"/>
  <c r="N6" i="12"/>
  <c r="U5" i="12"/>
  <c r="N5" i="12"/>
  <c r="U4" i="12"/>
  <c r="N4" i="12"/>
  <c r="U3" i="12"/>
  <c r="N3" i="12"/>
  <c r="N176" i="12" l="1"/>
  <c r="N117" i="12"/>
  <c r="U129" i="12"/>
  <c r="N172" i="12"/>
  <c r="U172" i="12"/>
  <c r="U176" i="12"/>
  <c r="U117" i="12"/>
  <c r="N129" i="12"/>
  <c r="J31" i="11"/>
  <c r="J25" i="11"/>
  <c r="J21" i="11"/>
  <c r="J17" i="11"/>
  <c r="E103" i="11"/>
  <c r="E110" i="11"/>
  <c r="E123" i="11" s="1"/>
  <c r="E122" i="11"/>
  <c r="E119" i="11"/>
  <c r="E113" i="11"/>
  <c r="E97" i="11"/>
  <c r="E78" i="11"/>
  <c r="E85" i="11"/>
  <c r="E88" i="11"/>
  <c r="E24" i="11"/>
  <c r="E52" i="11"/>
  <c r="E62" i="11"/>
  <c r="E67" i="11"/>
  <c r="E57" i="11"/>
  <c r="E42" i="11"/>
  <c r="E39" i="11"/>
  <c r="E32" i="11"/>
  <c r="E29" i="11"/>
  <c r="E21" i="11"/>
  <c r="E14" i="11"/>
  <c r="E11" i="11"/>
  <c r="E6" i="11"/>
  <c r="J23" i="11" l="1"/>
  <c r="E93" i="11"/>
  <c r="E73" i="11"/>
  <c r="E79" i="11" s="1"/>
  <c r="N3" i="10"/>
  <c r="N4" i="10"/>
  <c r="N5" i="10"/>
  <c r="N6" i="10"/>
  <c r="N7" i="10"/>
  <c r="N8" i="10"/>
  <c r="N9" i="10"/>
  <c r="N10" i="10"/>
  <c r="N11" i="10"/>
  <c r="N12" i="10"/>
  <c r="N13" i="10"/>
  <c r="N14" i="10"/>
  <c r="N15" i="10"/>
  <c r="N16" i="10"/>
  <c r="N17" i="10"/>
  <c r="N18" i="10"/>
  <c r="N19" i="10"/>
  <c r="N20" i="10"/>
  <c r="N21" i="10"/>
  <c r="N22" i="10"/>
  <c r="N23" i="10"/>
  <c r="N24" i="10"/>
  <c r="N25" i="10"/>
  <c r="N26" i="10"/>
  <c r="N27" i="10"/>
  <c r="N28" i="10"/>
  <c r="N29" i="10"/>
  <c r="N30" i="10"/>
  <c r="N31" i="10"/>
  <c r="N32" i="10"/>
  <c r="N33" i="10"/>
  <c r="N34" i="10"/>
  <c r="N35" i="10"/>
  <c r="N36" i="10"/>
  <c r="N37" i="10"/>
  <c r="N38" i="10"/>
  <c r="N39" i="10"/>
  <c r="N40" i="10"/>
  <c r="N41" i="10"/>
  <c r="N42" i="10"/>
  <c r="N43" i="10"/>
  <c r="N44" i="10"/>
  <c r="N45" i="10"/>
  <c r="N46" i="10"/>
  <c r="N47" i="10"/>
  <c r="N48" i="10"/>
  <c r="N49" i="10"/>
  <c r="N50" i="10"/>
  <c r="N51" i="10"/>
  <c r="N52" i="10"/>
  <c r="N53" i="10"/>
  <c r="N54" i="10"/>
  <c r="N55" i="10"/>
  <c r="N56" i="10"/>
  <c r="N57" i="10"/>
  <c r="N58" i="10"/>
  <c r="N59" i="10"/>
  <c r="N60" i="10"/>
  <c r="N61" i="10"/>
  <c r="N62" i="10"/>
  <c r="N63" i="10"/>
  <c r="N64" i="10"/>
  <c r="N65" i="10"/>
  <c r="N66" i="10"/>
  <c r="N67" i="10"/>
  <c r="N68" i="10"/>
  <c r="N69" i="10"/>
  <c r="N70" i="10"/>
  <c r="N71" i="10"/>
  <c r="N72" i="10"/>
  <c r="N73" i="10"/>
  <c r="N74" i="10"/>
  <c r="N75" i="10"/>
  <c r="N76" i="10"/>
  <c r="N77" i="10"/>
  <c r="N78" i="10"/>
  <c r="N79" i="10"/>
  <c r="N80" i="10"/>
  <c r="N81" i="10"/>
  <c r="N82" i="10"/>
  <c r="N83" i="10"/>
  <c r="N84" i="10"/>
  <c r="N85" i="10"/>
  <c r="N86" i="10"/>
  <c r="N87" i="10"/>
  <c r="N88" i="10"/>
  <c r="N89" i="10"/>
  <c r="N90" i="10"/>
  <c r="N91" i="10"/>
  <c r="N92" i="10"/>
  <c r="N93" i="10"/>
  <c r="N94" i="10"/>
  <c r="N95" i="10"/>
  <c r="N96" i="10"/>
  <c r="N97" i="10"/>
  <c r="N98" i="10"/>
  <c r="N99" i="10"/>
  <c r="N100" i="10"/>
  <c r="N101" i="10"/>
  <c r="N102" i="10"/>
  <c r="N103" i="10"/>
  <c r="N104" i="10"/>
  <c r="N105" i="10"/>
  <c r="N106" i="10"/>
  <c r="N107" i="10"/>
  <c r="N108" i="10"/>
  <c r="N109" i="10"/>
  <c r="N110" i="10"/>
  <c r="N111" i="10"/>
  <c r="N112" i="10"/>
  <c r="N113" i="10"/>
  <c r="N114" i="10"/>
  <c r="N115" i="10"/>
  <c r="N116" i="10"/>
  <c r="N117" i="10"/>
  <c r="N118" i="10"/>
  <c r="N119" i="10"/>
  <c r="N120" i="10"/>
  <c r="N121" i="10"/>
  <c r="N122" i="10"/>
  <c r="N123" i="10"/>
  <c r="N124" i="10"/>
  <c r="N125" i="10"/>
  <c r="N126" i="10"/>
  <c r="N127" i="10"/>
  <c r="N128" i="10"/>
  <c r="N129" i="10"/>
  <c r="N130" i="10"/>
  <c r="N131" i="10"/>
  <c r="N132" i="10"/>
  <c r="N133" i="10"/>
  <c r="N134" i="10"/>
  <c r="N135" i="10"/>
  <c r="N136" i="10"/>
  <c r="N201" i="10"/>
  <c r="N200" i="10"/>
  <c r="N199" i="10"/>
  <c r="N198" i="10"/>
  <c r="N197" i="10"/>
  <c r="N196" i="10"/>
  <c r="N195" i="10"/>
  <c r="N194" i="10"/>
  <c r="N193" i="10"/>
  <c r="N192" i="10"/>
  <c r="N191" i="10"/>
  <c r="N190" i="10"/>
  <c r="N189" i="10"/>
  <c r="N188" i="10"/>
  <c r="N187" i="10"/>
  <c r="N186" i="10"/>
  <c r="N185" i="10"/>
  <c r="N184" i="10"/>
  <c r="N183" i="10"/>
  <c r="N182" i="10"/>
  <c r="N181" i="10"/>
  <c r="N180" i="10"/>
  <c r="N179" i="10"/>
  <c r="N178" i="10"/>
  <c r="N177" i="10"/>
  <c r="N176" i="10"/>
  <c r="N175" i="10"/>
  <c r="N171" i="10"/>
  <c r="N170" i="10"/>
  <c r="N169" i="10"/>
  <c r="N168" i="10"/>
  <c r="N167" i="10"/>
  <c r="N166" i="10"/>
  <c r="N165" i="10"/>
  <c r="N164" i="10"/>
  <c r="N163" i="10"/>
  <c r="N162" i="10"/>
  <c r="N161" i="10"/>
  <c r="N160" i="10"/>
  <c r="N159" i="10"/>
  <c r="N158" i="10"/>
  <c r="N157" i="10"/>
  <c r="N156" i="10"/>
  <c r="N155" i="10"/>
  <c r="N154" i="10"/>
  <c r="N153" i="10"/>
  <c r="N152" i="10"/>
  <c r="N151" i="10"/>
  <c r="N150" i="10"/>
  <c r="N146" i="10"/>
  <c r="N145" i="10"/>
  <c r="N144" i="10"/>
  <c r="N143" i="10"/>
  <c r="N142" i="10"/>
  <c r="N141" i="10"/>
  <c r="N140" i="10"/>
  <c r="U201" i="10"/>
  <c r="U200" i="10"/>
  <c r="U199" i="10"/>
  <c r="U198" i="10"/>
  <c r="U197" i="10"/>
  <c r="U196" i="10"/>
  <c r="U195" i="10"/>
  <c r="U194" i="10"/>
  <c r="U193" i="10"/>
  <c r="U192" i="10"/>
  <c r="U191" i="10"/>
  <c r="U190" i="10"/>
  <c r="U189" i="10"/>
  <c r="U188" i="10"/>
  <c r="U187" i="10"/>
  <c r="U186" i="10"/>
  <c r="U185" i="10"/>
  <c r="U184" i="10"/>
  <c r="U183" i="10"/>
  <c r="U182" i="10"/>
  <c r="U181" i="10"/>
  <c r="U180" i="10"/>
  <c r="U179" i="10"/>
  <c r="U178" i="10"/>
  <c r="U177" i="10"/>
  <c r="U176" i="10"/>
  <c r="U175" i="10"/>
  <c r="U171" i="10"/>
  <c r="U170" i="10"/>
  <c r="U169" i="10"/>
  <c r="U168" i="10"/>
  <c r="U167" i="10"/>
  <c r="U166" i="10"/>
  <c r="U165" i="10"/>
  <c r="U164" i="10"/>
  <c r="U163" i="10"/>
  <c r="U162" i="10"/>
  <c r="U161" i="10"/>
  <c r="U160" i="10"/>
  <c r="U159" i="10"/>
  <c r="U158" i="10"/>
  <c r="U157" i="10"/>
  <c r="U156" i="10"/>
  <c r="U155" i="10"/>
  <c r="U154" i="10"/>
  <c r="U153" i="10"/>
  <c r="U152" i="10"/>
  <c r="U151" i="10"/>
  <c r="U150" i="10"/>
  <c r="U146" i="10"/>
  <c r="U145" i="10"/>
  <c r="U144" i="10"/>
  <c r="U143" i="10"/>
  <c r="U142" i="10"/>
  <c r="U141" i="10"/>
  <c r="U140" i="10"/>
  <c r="U136" i="10"/>
  <c r="U135" i="10"/>
  <c r="U134" i="10"/>
  <c r="U133" i="10"/>
  <c r="U132" i="10"/>
  <c r="U131" i="10"/>
  <c r="U130" i="10"/>
  <c r="U129" i="10"/>
  <c r="U128" i="10"/>
  <c r="U127" i="10"/>
  <c r="U126" i="10"/>
  <c r="U125" i="10"/>
  <c r="U124" i="10"/>
  <c r="U123" i="10"/>
  <c r="U122" i="10"/>
  <c r="U121" i="10"/>
  <c r="U120" i="10"/>
  <c r="U119" i="10"/>
  <c r="U118" i="10"/>
  <c r="U117" i="10"/>
  <c r="U116" i="10"/>
  <c r="U115" i="10"/>
  <c r="U114" i="10"/>
  <c r="U113" i="10"/>
  <c r="U112" i="10"/>
  <c r="U111" i="10"/>
  <c r="U110" i="10"/>
  <c r="U109" i="10"/>
  <c r="U108" i="10"/>
  <c r="U107" i="10"/>
  <c r="U106" i="10"/>
  <c r="U105" i="10"/>
  <c r="U104" i="10"/>
  <c r="U103" i="10"/>
  <c r="U102" i="10"/>
  <c r="U101" i="10"/>
  <c r="U100" i="10"/>
  <c r="U99" i="10"/>
  <c r="U98" i="10"/>
  <c r="U97" i="10"/>
  <c r="U96" i="10"/>
  <c r="U95" i="10"/>
  <c r="U94" i="10"/>
  <c r="U93" i="10"/>
  <c r="U92" i="10"/>
  <c r="U91" i="10"/>
  <c r="U90" i="10"/>
  <c r="U89" i="10"/>
  <c r="U88" i="10"/>
  <c r="U87" i="10"/>
  <c r="U86" i="10"/>
  <c r="U85" i="10"/>
  <c r="U84" i="10"/>
  <c r="U83" i="10"/>
  <c r="U82" i="10"/>
  <c r="U81" i="10"/>
  <c r="U80" i="10"/>
  <c r="U79" i="10"/>
  <c r="U78" i="10"/>
  <c r="U77" i="10"/>
  <c r="U76" i="10"/>
  <c r="U75" i="10"/>
  <c r="U74" i="10"/>
  <c r="U73" i="10"/>
  <c r="U72" i="10"/>
  <c r="U71" i="10"/>
  <c r="U70" i="10"/>
  <c r="U69" i="10"/>
  <c r="U68" i="10"/>
  <c r="U67" i="10"/>
  <c r="U66" i="10"/>
  <c r="T147" i="10"/>
  <c r="S147" i="10"/>
  <c r="R147" i="10"/>
  <c r="Q147" i="10"/>
  <c r="P147" i="10"/>
  <c r="O147" i="10"/>
  <c r="M147" i="10"/>
  <c r="L147" i="10"/>
  <c r="J147" i="10"/>
  <c r="I147" i="10"/>
  <c r="H147" i="10"/>
  <c r="F147" i="10"/>
  <c r="D147" i="10"/>
  <c r="T202" i="10"/>
  <c r="S202" i="10"/>
  <c r="R202" i="10"/>
  <c r="Q202" i="10"/>
  <c r="P202" i="10"/>
  <c r="O202" i="10"/>
  <c r="M202" i="10"/>
  <c r="L202" i="10"/>
  <c r="J202" i="10"/>
  <c r="I202" i="10"/>
  <c r="H202" i="10"/>
  <c r="F202" i="10"/>
  <c r="D202" i="10"/>
  <c r="T137" i="10"/>
  <c r="S137" i="10"/>
  <c r="R137" i="10"/>
  <c r="Q137" i="10"/>
  <c r="P137" i="10"/>
  <c r="M137" i="10"/>
  <c r="L137" i="10"/>
  <c r="J137" i="10"/>
  <c r="I137" i="10"/>
  <c r="H137" i="10"/>
  <c r="D137" i="10"/>
  <c r="F137" i="10"/>
  <c r="D172" i="10"/>
  <c r="U147" i="10" l="1"/>
  <c r="N147" i="10"/>
  <c r="U202" i="10"/>
  <c r="N202" i="10"/>
  <c r="T172" i="10"/>
  <c r="S172" i="10"/>
  <c r="R172" i="10"/>
  <c r="Q172" i="10"/>
  <c r="P172" i="10"/>
  <c r="N172" i="10"/>
  <c r="M172" i="10"/>
  <c r="L172" i="10"/>
  <c r="J172" i="10"/>
  <c r="I172" i="10"/>
  <c r="H172" i="10"/>
  <c r="F172" i="10"/>
  <c r="U65" i="10"/>
  <c r="U64" i="10"/>
  <c r="U63" i="10"/>
  <c r="U62" i="10"/>
  <c r="U61" i="10"/>
  <c r="U60" i="10"/>
  <c r="U59" i="10"/>
  <c r="U58" i="10"/>
  <c r="U57" i="10"/>
  <c r="U56" i="10"/>
  <c r="U55" i="10"/>
  <c r="U54" i="10"/>
  <c r="U53" i="10"/>
  <c r="U52" i="10"/>
  <c r="U51" i="10"/>
  <c r="U50" i="10"/>
  <c r="U49" i="10"/>
  <c r="U48" i="10"/>
  <c r="U47" i="10"/>
  <c r="U46" i="10"/>
  <c r="U45" i="10"/>
  <c r="U44" i="10"/>
  <c r="U43" i="10"/>
  <c r="U42" i="10"/>
  <c r="U41" i="10"/>
  <c r="U40" i="10"/>
  <c r="U39" i="10"/>
  <c r="U38" i="10"/>
  <c r="U37" i="10"/>
  <c r="U36" i="10"/>
  <c r="U35" i="10"/>
  <c r="U34" i="10"/>
  <c r="U33" i="10"/>
  <c r="U32" i="10"/>
  <c r="U31" i="10"/>
  <c r="U30" i="10"/>
  <c r="U29" i="10"/>
  <c r="U28" i="10"/>
  <c r="U27" i="10"/>
  <c r="U26" i="10"/>
  <c r="U25" i="10"/>
  <c r="U24" i="10"/>
  <c r="U23" i="10"/>
  <c r="U22" i="10"/>
  <c r="U21" i="10"/>
  <c r="U20" i="10"/>
  <c r="U19" i="10"/>
  <c r="U18" i="10"/>
  <c r="U17" i="10"/>
  <c r="U16" i="10"/>
  <c r="U15" i="10"/>
  <c r="U14" i="10"/>
  <c r="U13" i="10"/>
  <c r="U12" i="10"/>
  <c r="U11" i="10"/>
  <c r="U10" i="10"/>
  <c r="U9" i="10"/>
  <c r="U8" i="10"/>
  <c r="U7" i="10"/>
  <c r="U6" i="10"/>
  <c r="U5" i="10"/>
  <c r="U4" i="10"/>
  <c r="U3" i="10"/>
  <c r="U137" i="10" l="1"/>
  <c r="O172" i="10"/>
  <c r="U172" i="10"/>
  <c r="F78" i="8"/>
  <c r="I78" i="8"/>
  <c r="J78" i="8"/>
  <c r="L78" i="8"/>
  <c r="M78" i="8"/>
  <c r="N78" i="8"/>
  <c r="P78" i="8"/>
  <c r="Q78" i="8"/>
  <c r="R78" i="8"/>
  <c r="S78" i="8"/>
  <c r="T78" i="8"/>
  <c r="F106" i="8"/>
  <c r="H106" i="8"/>
  <c r="I106" i="8"/>
  <c r="J106" i="8"/>
  <c r="K106" i="8"/>
  <c r="L106" i="8"/>
  <c r="M106" i="8"/>
  <c r="N106" i="8"/>
  <c r="P106" i="8"/>
  <c r="Q106" i="8"/>
  <c r="R106" i="8"/>
  <c r="S106" i="8"/>
  <c r="T106" i="8"/>
  <c r="F66" i="8"/>
  <c r="H66" i="8"/>
  <c r="I66" i="8"/>
  <c r="J66" i="8"/>
  <c r="L66" i="8"/>
  <c r="M66" i="8"/>
  <c r="N66" i="8"/>
  <c r="P66" i="8"/>
  <c r="Q66" i="8"/>
  <c r="R66" i="8"/>
  <c r="S66" i="8"/>
  <c r="T66" i="8"/>
  <c r="D78" i="8"/>
  <c r="D106" i="8"/>
  <c r="D66" i="8"/>
  <c r="U4" i="8"/>
  <c r="U5" i="8"/>
  <c r="U6" i="8"/>
  <c r="U7" i="8"/>
  <c r="U8" i="8"/>
  <c r="U9" i="8"/>
  <c r="U10" i="8"/>
  <c r="U11" i="8"/>
  <c r="U12" i="8"/>
  <c r="U13" i="8"/>
  <c r="U14" i="8"/>
  <c r="U15" i="8"/>
  <c r="U16" i="8"/>
  <c r="U17" i="8"/>
  <c r="U18" i="8"/>
  <c r="U19" i="8"/>
  <c r="U20" i="8"/>
  <c r="U21" i="8"/>
  <c r="U22" i="8"/>
  <c r="U23" i="8"/>
  <c r="U24" i="8"/>
  <c r="U25" i="8"/>
  <c r="U26" i="8"/>
  <c r="U27" i="8"/>
  <c r="U28" i="8"/>
  <c r="U29" i="8"/>
  <c r="U30" i="8"/>
  <c r="U31" i="8"/>
  <c r="U32" i="8"/>
  <c r="U33" i="8"/>
  <c r="U34" i="8"/>
  <c r="U35" i="8"/>
  <c r="U36" i="8"/>
  <c r="U37" i="8"/>
  <c r="U38" i="8"/>
  <c r="U39" i="8"/>
  <c r="U40" i="8"/>
  <c r="U41" i="8"/>
  <c r="U42" i="8"/>
  <c r="U43" i="8"/>
  <c r="U44" i="8"/>
  <c r="U45" i="8"/>
  <c r="U46" i="8"/>
  <c r="U47" i="8"/>
  <c r="U48" i="8"/>
  <c r="U49" i="8"/>
  <c r="U50" i="8"/>
  <c r="U51" i="8"/>
  <c r="U52" i="8"/>
  <c r="U53" i="8"/>
  <c r="U54" i="8"/>
  <c r="U55" i="8"/>
  <c r="U56" i="8"/>
  <c r="U57" i="8"/>
  <c r="U58" i="8"/>
  <c r="U59" i="8"/>
  <c r="U60" i="8"/>
  <c r="U61" i="8"/>
  <c r="U62" i="8"/>
  <c r="U63" i="8"/>
  <c r="U81" i="8"/>
  <c r="U82" i="8"/>
  <c r="U83" i="8"/>
  <c r="U84" i="8"/>
  <c r="U85" i="8"/>
  <c r="U86" i="8"/>
  <c r="U87" i="8"/>
  <c r="U88" i="8"/>
  <c r="U89" i="8"/>
  <c r="U90" i="8"/>
  <c r="U91" i="8"/>
  <c r="U92" i="8"/>
  <c r="U93" i="8"/>
  <c r="U94" i="8"/>
  <c r="U95" i="8"/>
  <c r="U96" i="8"/>
  <c r="U97" i="8"/>
  <c r="U98" i="8"/>
  <c r="U99" i="8"/>
  <c r="U100" i="8"/>
  <c r="U101" i="8"/>
  <c r="U102" i="8"/>
  <c r="U64" i="8"/>
  <c r="U103" i="8"/>
  <c r="U104" i="8"/>
  <c r="U105" i="8"/>
  <c r="U67" i="8"/>
  <c r="U68" i="8"/>
  <c r="U69" i="8"/>
  <c r="U70" i="8"/>
  <c r="U71" i="8"/>
  <c r="U72" i="8"/>
  <c r="U73" i="8"/>
  <c r="U74" i="8"/>
  <c r="U75" i="8"/>
  <c r="U76" i="8"/>
  <c r="U77" i="8"/>
  <c r="U65" i="8"/>
  <c r="U3" i="8"/>
  <c r="E21" i="9"/>
  <c r="O4" i="8"/>
  <c r="O5" i="8"/>
  <c r="O6" i="8"/>
  <c r="O7" i="8"/>
  <c r="O8" i="8"/>
  <c r="O9" i="8"/>
  <c r="O10" i="8"/>
  <c r="O11" i="8"/>
  <c r="O12" i="8"/>
  <c r="O13" i="8"/>
  <c r="O14" i="8"/>
  <c r="O15" i="8"/>
  <c r="O16" i="8"/>
  <c r="O17" i="8"/>
  <c r="O18" i="8"/>
  <c r="O19" i="8"/>
  <c r="O20" i="8"/>
  <c r="O21" i="8"/>
  <c r="O22" i="8"/>
  <c r="O23" i="8"/>
  <c r="O24" i="8"/>
  <c r="O25" i="8"/>
  <c r="O26" i="8"/>
  <c r="O27" i="8"/>
  <c r="O28" i="8"/>
  <c r="O29" i="8"/>
  <c r="O30" i="8"/>
  <c r="O31" i="8"/>
  <c r="O32" i="8"/>
  <c r="O33" i="8"/>
  <c r="O34" i="8"/>
  <c r="O35" i="8"/>
  <c r="O36" i="8"/>
  <c r="O37" i="8"/>
  <c r="O38" i="8"/>
  <c r="O39" i="8"/>
  <c r="O40" i="8"/>
  <c r="O41" i="8"/>
  <c r="O42" i="8"/>
  <c r="O43" i="8"/>
  <c r="O44" i="8"/>
  <c r="O45" i="8"/>
  <c r="O46" i="8"/>
  <c r="O47" i="8"/>
  <c r="O48" i="8"/>
  <c r="O49" i="8"/>
  <c r="O50" i="8"/>
  <c r="O51" i="8"/>
  <c r="O52" i="8"/>
  <c r="O53" i="8"/>
  <c r="O54" i="8"/>
  <c r="O55" i="8"/>
  <c r="O56" i="8"/>
  <c r="O57" i="8"/>
  <c r="O58" i="8"/>
  <c r="O59" i="8"/>
  <c r="O60" i="8"/>
  <c r="O61" i="8"/>
  <c r="O62" i="8"/>
  <c r="O63" i="8"/>
  <c r="O81" i="8"/>
  <c r="O82" i="8"/>
  <c r="O83" i="8"/>
  <c r="O84" i="8"/>
  <c r="O85" i="8"/>
  <c r="O86" i="8"/>
  <c r="O87" i="8"/>
  <c r="O88" i="8"/>
  <c r="O89" i="8"/>
  <c r="O90" i="8"/>
  <c r="O91" i="8"/>
  <c r="O92" i="8"/>
  <c r="O93" i="8"/>
  <c r="O94" i="8"/>
  <c r="O95" i="8"/>
  <c r="O96" i="8"/>
  <c r="O97" i="8"/>
  <c r="O98" i="8"/>
  <c r="O99" i="8"/>
  <c r="O100" i="8"/>
  <c r="O101" i="8"/>
  <c r="O102" i="8"/>
  <c r="O64" i="8"/>
  <c r="O103" i="8"/>
  <c r="O104" i="8"/>
  <c r="O105" i="8"/>
  <c r="O67" i="8"/>
  <c r="O68" i="8"/>
  <c r="O69" i="8"/>
  <c r="O70" i="8"/>
  <c r="O71" i="8"/>
  <c r="O72" i="8"/>
  <c r="O73" i="8"/>
  <c r="O74" i="8"/>
  <c r="O75" i="8"/>
  <c r="O76" i="8"/>
  <c r="O77" i="8"/>
  <c r="O65" i="8"/>
  <c r="O3" i="8"/>
  <c r="O66" i="8" l="1"/>
  <c r="U66" i="8"/>
  <c r="O106" i="8"/>
  <c r="U106" i="8"/>
  <c r="O78" i="8"/>
  <c r="U78" i="8"/>
  <c r="E64" i="9" l="1"/>
  <c r="E63" i="9"/>
  <c r="O137" i="10"/>
  <c r="N137" i="10"/>
</calcChain>
</file>

<file path=xl/sharedStrings.xml><?xml version="1.0" encoding="utf-8"?>
<sst xmlns="http://schemas.openxmlformats.org/spreadsheetml/2006/main" count="2074" uniqueCount="298">
  <si>
    <t>FHF</t>
  </si>
  <si>
    <t>SEVERITY</t>
  </si>
  <si>
    <t>IBM</t>
  </si>
  <si>
    <t>L</t>
  </si>
  <si>
    <t>T</t>
  </si>
  <si>
    <t>S</t>
  </si>
  <si>
    <t>M</t>
  </si>
  <si>
    <t>Node #</t>
  </si>
  <si>
    <t>Total Hectares</t>
  </si>
  <si>
    <t>Park</t>
  </si>
  <si>
    <t>operating area 1 ha</t>
  </si>
  <si>
    <t>Operating Area 1</t>
  </si>
  <si>
    <t>Operating Area 2</t>
  </si>
  <si>
    <t>Park ha</t>
  </si>
  <si>
    <t>Private Land Ha</t>
  </si>
  <si>
    <t>Operable  (Ha)</t>
  </si>
  <si>
    <t>Inoperable (Ha)</t>
  </si>
  <si>
    <t>Pli &gt;= 60 years old</t>
  </si>
  <si>
    <t>PLI &lt; 60 years</t>
  </si>
  <si>
    <t>Pli (Ha) 67-100%</t>
  </si>
  <si>
    <t>Pli (Ha) 33-66%</t>
  </si>
  <si>
    <t>Pli (Ha) 1-32%</t>
  </si>
  <si>
    <t>Pli (Ha) 33%+</t>
  </si>
  <si>
    <t>Pli (Ha) 0%</t>
  </si>
  <si>
    <t>operating area 2 ha</t>
  </si>
  <si>
    <t>IBD</t>
  </si>
  <si>
    <t>RESULTS</t>
  </si>
  <si>
    <t>ISSUED BLKS (No harvest data submitted to RESULTS)</t>
  </si>
  <si>
    <t>NODE</t>
  </si>
  <si>
    <t xml:space="preserve">Opening Block </t>
  </si>
  <si>
    <t>Harvest Start</t>
  </si>
  <si>
    <t>Hectares</t>
  </si>
  <si>
    <t>Block Label</t>
  </si>
  <si>
    <t xml:space="preserve"> Operating Areas</t>
  </si>
  <si>
    <t xml:space="preserve">  Parks</t>
  </si>
  <si>
    <t>Private Land</t>
  </si>
  <si>
    <t xml:space="preserve"> Operable Land Base</t>
  </si>
  <si>
    <t>OGMA</t>
  </si>
  <si>
    <t>IBS</t>
  </si>
  <si>
    <t>TOTAL RESULTS Ha</t>
  </si>
  <si>
    <t>(see Harvest Data sheet for Block Info)</t>
  </si>
  <si>
    <t>(see Harvest Data sheet for RESULTS Info)</t>
  </si>
  <si>
    <t>Total Issued Blk Ha</t>
  </si>
  <si>
    <t>IBM / IBD /IBS Polys 2017</t>
  </si>
  <si>
    <t>A18969 CP 117  Blk 1</t>
  </si>
  <si>
    <t>A18969 CP 117  Blk 3</t>
  </si>
  <si>
    <t>NW</t>
  </si>
  <si>
    <t>Kalesnikoff A30172</t>
  </si>
  <si>
    <t>FD &gt;= 60 years old</t>
  </si>
  <si>
    <t>Fd (Ha) 67-100%</t>
  </si>
  <si>
    <t>Fd(Ha) 33-66%</t>
  </si>
  <si>
    <t>Fd (Ha) 1-32%</t>
  </si>
  <si>
    <t>Fd &lt; 60 years</t>
  </si>
  <si>
    <t>Fd (Ha) 33%+</t>
  </si>
  <si>
    <t>Fd (Ha) 0%</t>
  </si>
  <si>
    <t>2017 IBM IBD IBS ARROW TSA - RESULTS Openings &amp; Issued Blocks</t>
  </si>
  <si>
    <t>Kalesnikoff A20194</t>
  </si>
  <si>
    <t>BCTS Kootenay</t>
  </si>
  <si>
    <t>Stella-Jones A20196</t>
  </si>
  <si>
    <t>Interfor A20192</t>
  </si>
  <si>
    <t>Tolko A20191</t>
  </si>
  <si>
    <t>ATCO A20193</t>
  </si>
  <si>
    <t>VALHALLA PARK</t>
  </si>
  <si>
    <t xml:space="preserve">TOTAL </t>
  </si>
  <si>
    <t>TOTAL</t>
  </si>
  <si>
    <t>K2R 1 SCHEDULE_B</t>
  </si>
  <si>
    <t>Stella-Jones A18992</t>
  </si>
  <si>
    <t>TFL23 CP 531 BLK 0126</t>
  </si>
  <si>
    <t>TFL23 CP 577 BLK 0008</t>
  </si>
  <si>
    <t>TFL23 CP 125 BLK 0008</t>
  </si>
  <si>
    <t>TFL23 CP 515 BLK 515-0021</t>
  </si>
  <si>
    <t>W1856 D SCHEDULE_B</t>
  </si>
  <si>
    <t>GOAT RANGE PARK</t>
  </si>
  <si>
    <t>-489500000</t>
  </si>
  <si>
    <t>TFL3 CP 101 BLK 1</t>
  </si>
  <si>
    <t>TFL3 CP 123 BLK 2</t>
  </si>
  <si>
    <t>TFL23 CP 282 BLK 3</t>
  </si>
  <si>
    <t>A73614 CP 108 BLK 3</t>
  </si>
  <si>
    <t>1066594</t>
  </si>
  <si>
    <t>TFL23 CP 524 BLK 2</t>
  </si>
  <si>
    <t>A20194 CP 40 BLK 5</t>
  </si>
  <si>
    <t>TFL23 CP 533 BLK 0030</t>
  </si>
  <si>
    <t>A20194 CP 63 BLK 1</t>
  </si>
  <si>
    <t>A20194 CP 39 BLK 1</t>
  </si>
  <si>
    <t>A20191 CP 45 BLK 3</t>
  </si>
  <si>
    <t>A20192 CP 17 BLK 11</t>
  </si>
  <si>
    <t>A20196 CP 17 BLK 2</t>
  </si>
  <si>
    <t>A20196 CP 22 BLK 1</t>
  </si>
  <si>
    <t>TFL23 CP 125 BLK 0007</t>
  </si>
  <si>
    <t>A20194 CP 599 BLK 1</t>
  </si>
  <si>
    <t>TFL23 CP 125 BLK 0006</t>
  </si>
  <si>
    <t>TFL23 CP 535 BLK 0121</t>
  </si>
  <si>
    <t>Includes species codes FD and FDI</t>
  </si>
  <si>
    <t>RESULTS*</t>
  </si>
  <si>
    <t>ISSUED BLKS (No harvest data submitted to RESULTS)**</t>
  </si>
  <si>
    <t>Operating Area 1 (Map_Label)</t>
  </si>
  <si>
    <t>IBM / IBD /IBS/NW Polys 2018</t>
  </si>
  <si>
    <t>W0408 B SCHEDULE_B</t>
  </si>
  <si>
    <t>W2110 2 SCHEDULE_B</t>
  </si>
  <si>
    <t>BCTS Vernon</t>
  </si>
  <si>
    <t>W1832 A SCHEDULE_B</t>
  </si>
  <si>
    <t>W0405 A SCHEDULE_B</t>
  </si>
  <si>
    <t>K2S 1 SCHEDULE_B</t>
  </si>
  <si>
    <t>A20193 CP 239 Blk 5</t>
  </si>
  <si>
    <t>W0408 CP E BLK 4</t>
  </si>
  <si>
    <t>A20193 CP 222 Blk 3</t>
  </si>
  <si>
    <t>A20192 CP 51 Blk 2</t>
  </si>
  <si>
    <t>TFL23 CP 377 Blk 104</t>
  </si>
  <si>
    <t>A20207 CP 12 Blk 3</t>
  </si>
  <si>
    <t>A92592 Blk 5</t>
  </si>
  <si>
    <t>A57482 Blk 2</t>
  </si>
  <si>
    <t>TFL23 CP 526 Blk 6</t>
  </si>
  <si>
    <t>A89258 Blk 2</t>
  </si>
  <si>
    <t>A34151 Blk 1</t>
  </si>
  <si>
    <t>A77732 Blk 1</t>
  </si>
  <si>
    <t>A20193 CP 162 Blk 1</t>
  </si>
  <si>
    <t>A20193 CP 66 Blk 2B</t>
  </si>
  <si>
    <t>A65400 Blk 2</t>
  </si>
  <si>
    <t>A65400 Blk 1</t>
  </si>
  <si>
    <t>A20194 CP 63 Blk 1</t>
  </si>
  <si>
    <t xml:space="preserve"> </t>
  </si>
  <si>
    <t>W1832 CP A Blk 1</t>
  </si>
  <si>
    <t>A20192 CP 46 Blk 2</t>
  </si>
  <si>
    <t>A20192 CP 46 Blk 1</t>
  </si>
  <si>
    <t>TFL23 CP 404 Blk 2</t>
  </si>
  <si>
    <t>TFL23 CP 404 Blk 3</t>
  </si>
  <si>
    <t>TFL23 CP 383 Blk 6</t>
  </si>
  <si>
    <t>A90678 Blk 1</t>
  </si>
  <si>
    <t>A90678 Blk 2</t>
  </si>
  <si>
    <t>W0405 CP F Blk 1</t>
  </si>
  <si>
    <t>W0405 CP D Blk 1</t>
  </si>
  <si>
    <t>A68108 Blk 2</t>
  </si>
  <si>
    <t>A23446 Blk 1</t>
  </si>
  <si>
    <t>A27172 Blk 1</t>
  </si>
  <si>
    <t>K2S CP 1 Blk 3013</t>
  </si>
  <si>
    <t>K2S CP 1 Blk 3012</t>
  </si>
  <si>
    <t>K2S  CP 1 Blk 3013</t>
  </si>
  <si>
    <t>TFL23 CP 405 Blk 2</t>
  </si>
  <si>
    <t>TFL23</t>
  </si>
  <si>
    <t>TFL23 CP 519 Blk 52</t>
  </si>
  <si>
    <t>A20196 CP 199 Blk 102</t>
  </si>
  <si>
    <t>A20196 CP 7 Blk 11</t>
  </si>
  <si>
    <t>A20196 CP 7 Blk 15</t>
  </si>
  <si>
    <t>A20196 CP 7 Blk 1</t>
  </si>
  <si>
    <t>A20196 CP 7 Blk 14</t>
  </si>
  <si>
    <t>A20193 CP 78 Blk 8</t>
  </si>
  <si>
    <t>A20193 CP 49 Blk 1A</t>
  </si>
  <si>
    <t>A20193 CP 125 Blk 1</t>
  </si>
  <si>
    <t>A55245 Blk 1</t>
  </si>
  <si>
    <t>TFL23 CP 478 Blk 23</t>
  </si>
  <si>
    <t>TFL23 CP 524 Blk 2</t>
  </si>
  <si>
    <t>2018 IBM IBD IBS NW ARROW TSA - RESULTS Openings &amp; Issued Blocks</t>
  </si>
  <si>
    <t>A20193 CP 75 Blk 5</t>
  </si>
  <si>
    <t>A20196 CP 5 Blk 2</t>
  </si>
  <si>
    <t>A20196 CP 23 Blk 72</t>
  </si>
  <si>
    <t>A10211 CP A Blk 2</t>
  </si>
  <si>
    <t>A20196 CP 14 Blk 8</t>
  </si>
  <si>
    <t>A20193 CP 176 Blk 1</t>
  </si>
  <si>
    <t>A20193 CP 75 Blk 4</t>
  </si>
  <si>
    <t>A55981 Blk 1</t>
  </si>
  <si>
    <t>A20191 CP 51 Blk 2</t>
  </si>
  <si>
    <t>A31181 Blk 1</t>
  </si>
  <si>
    <t>A10311 CP N Blk 3</t>
  </si>
  <si>
    <t>A10311 CP N Blk 2</t>
  </si>
  <si>
    <t>A10311 CP N Blk 5</t>
  </si>
  <si>
    <t>A10311 CP N Blk 4</t>
  </si>
  <si>
    <t>TFL23 CP 289 Blk 14</t>
  </si>
  <si>
    <t>A03502</t>
  </si>
  <si>
    <t>A20191CP 75 BLK LE1005</t>
  </si>
  <si>
    <t>A20191 CP 75 Blk LE1004</t>
  </si>
  <si>
    <t>TFL23 CP 367 Blk 8</t>
  </si>
  <si>
    <t>A20192 CP 73 Blk 2</t>
  </si>
  <si>
    <t>A72616 Blk 1</t>
  </si>
  <si>
    <t>TFL23 CP 277 Blk 5</t>
  </si>
  <si>
    <t>TFL23 CP 321 Blk RENAT0050</t>
  </si>
  <si>
    <t>TFL23 CP 299 Blk 3</t>
  </si>
  <si>
    <t>TFL23 CP 364 Blk 7</t>
  </si>
  <si>
    <t>TFL23 CP 320 Blk 1</t>
  </si>
  <si>
    <t>A85813 Blk 2</t>
  </si>
  <si>
    <t>TFL23 CP 400 Blk 4</t>
  </si>
  <si>
    <t>TFL23 CP 446 Blk 6</t>
  </si>
  <si>
    <t>A91879 Blk 7</t>
  </si>
  <si>
    <t>uses Forest Fil, Cut Permti and Cut_Block for Opening Block column, use Disturbance for Harvest Start column</t>
  </si>
  <si>
    <t>uses Forest Fil, Cut Permit and Cut_Block for Block Label column</t>
  </si>
  <si>
    <t>A95458 Blk 2</t>
  </si>
  <si>
    <t>A20194 CP 75 Blk 3</t>
  </si>
  <si>
    <t>A94066 Blk 1</t>
  </si>
  <si>
    <t>TFL23 CP 888 Blk 27</t>
  </si>
  <si>
    <t>A93869 Blk 4</t>
  </si>
  <si>
    <t>A94486 Blk 1</t>
  </si>
  <si>
    <t>A95063 Blk 2</t>
  </si>
  <si>
    <t>A96379 Blk 3</t>
  </si>
  <si>
    <t>A93775 Blk 2</t>
  </si>
  <si>
    <t>A20191 CP 75 Blk LE1005</t>
  </si>
  <si>
    <t>A20196 CP 31 Blk 78</t>
  </si>
  <si>
    <t>*only for when there are AOS_RESULTS_Select_Boundary_2019 values for a node</t>
  </si>
  <si>
    <t>**only for when there are AOS_IssuedBlks_Select_Boundary_2019 values for a node</t>
  </si>
  <si>
    <t>IBM / IBD /IBS/NW Polys 2019</t>
  </si>
  <si>
    <t>2019 IBM IBD IBS NW ARROW TSA - RESULTS Openings &amp; Issued Blocks</t>
  </si>
  <si>
    <t>INTERFOR A20192</t>
  </si>
  <si>
    <t>BC Timber Sales - Kootenay Lemon</t>
  </si>
  <si>
    <t>INTERFOR TFL23</t>
  </si>
  <si>
    <t>BC Timber Sales - Kootenay Gerard</t>
  </si>
  <si>
    <t>BC Timber Sales - Kootenay Big Sheep</t>
  </si>
  <si>
    <t>BC Timber Sales - Kootenay East Arrow</t>
  </si>
  <si>
    <t>INTERFOR TFL3</t>
  </si>
  <si>
    <t>BC Timber Sales - Kootenay Barnes</t>
  </si>
  <si>
    <t>Atco Lumber Ltd. A20193</t>
  </si>
  <si>
    <t>BC Timber Sales - Kootenay Grassy</t>
  </si>
  <si>
    <t>BC Timber Sales - Kootenay College</t>
  </si>
  <si>
    <t>Tolko Industries Ltd. A20191</t>
  </si>
  <si>
    <t>BC Timber Sales - Kootenay Robson Rdg</t>
  </si>
  <si>
    <t>Kalesnikoff Lumber Company A20194</t>
  </si>
  <si>
    <t>Slocan Integral Forestry Cooperative &lt;Null&gt;</t>
  </si>
  <si>
    <t>Slocan Integral Forestry Cooperative</t>
  </si>
  <si>
    <t>Stella-Jones Canada Inc. A20196</t>
  </si>
  <si>
    <t>Nakusp and Area Community Forest K2S</t>
  </si>
  <si>
    <t>BC Timber Sales - Kootenay Beaton</t>
  </si>
  <si>
    <t>BC Timber Sales - Kootenay Perry Rdge</t>
  </si>
  <si>
    <t>BC Timber Sales - Kootenay Payne</t>
  </si>
  <si>
    <t>*only for when there are AOS_RESULTS_Select_Arrow_2020 values for a node</t>
  </si>
  <si>
    <t>uses Forest Fil, Cut Permit and Cut_Block for Opening Block column, use Disturbance for Harvest Start column</t>
  </si>
  <si>
    <t>A20193</t>
  </si>
  <si>
    <t>Example of the Concat funtion to aid in merginf cell contents for Opening Block column</t>
  </si>
  <si>
    <t>A20193 CP 75 Blk 6</t>
  </si>
  <si>
    <t>A20193 CP 75 Blk 7</t>
  </si>
  <si>
    <t>A20193 CP 75 Blk 2</t>
  </si>
  <si>
    <t xml:space="preserve">A20193 CP 3 Blk  </t>
  </si>
  <si>
    <t>A20193 CP 78 Blk 1</t>
  </si>
  <si>
    <t>A20193 CP 280 Blk 3</t>
  </si>
  <si>
    <t>A20193 CP 65 Blk 4</t>
  </si>
  <si>
    <t>A20193 CP 5 Blk 1</t>
  </si>
  <si>
    <t>TFL23 CP 378 Blk 13</t>
  </si>
  <si>
    <t>TFL23 CP 377 Blk 102</t>
  </si>
  <si>
    <t>TFL23 CP 418 Blk 4</t>
  </si>
  <si>
    <t>TFL23 CP 418 Blk 11</t>
  </si>
  <si>
    <t>A20191 CP 47 Blk 4</t>
  </si>
  <si>
    <t>TFL23 CP 198 Blk 7</t>
  </si>
  <si>
    <t>TFL23 CP 274 Blk 274-0039</t>
  </si>
  <si>
    <t>A93412 CP   Blk 2</t>
  </si>
  <si>
    <t>A92592 CP   Blk 2</t>
  </si>
  <si>
    <t>A20192 CP 44 Blk 2</t>
  </si>
  <si>
    <t>A20192 CP 202 Blk 4</t>
  </si>
  <si>
    <t>K2S CP 104 Blk 1</t>
  </si>
  <si>
    <t>TFL23 CP 483 Blk 8</t>
  </si>
  <si>
    <t>TFL23 CP 519 Blk 56</t>
  </si>
  <si>
    <t>TFL23 CP 519 Blk 55</t>
  </si>
  <si>
    <t>A20193 CP 83 Blk 5</t>
  </si>
  <si>
    <t>A20193 CP 43 Blk 5</t>
  </si>
  <si>
    <t>A20193 CP 199 Blk DV</t>
  </si>
  <si>
    <t>A20193 CP 183 Blk 2</t>
  </si>
  <si>
    <t>A20193 CP 3 Blk 3</t>
  </si>
  <si>
    <t>A20193 CP 3 Blk 2</t>
  </si>
  <si>
    <t>A20193 CP 90 Blk 3</t>
  </si>
  <si>
    <t xml:space="preserve">A10241 CP I Blk  </t>
  </si>
  <si>
    <t>A20193 CP 89 Blk 5</t>
  </si>
  <si>
    <t>A20193 CP 270 Blk 16</t>
  </si>
  <si>
    <t>A10241 CP I Blk 4</t>
  </si>
  <si>
    <t>A20192 CP 183 Blk 4</t>
  </si>
  <si>
    <t>A20192 CP 154 Blk 117</t>
  </si>
  <si>
    <t>A20192 CP 154 Blk 138</t>
  </si>
  <si>
    <t>A92592 CP   Blk 5</t>
  </si>
  <si>
    <t>A57482 CP   Blk 2</t>
  </si>
  <si>
    <t>A20192 CP 10 Blk 14</t>
  </si>
  <si>
    <t>A20192 CP 193 Blk 9</t>
  </si>
  <si>
    <t>A20192 CP 22 Blk 7</t>
  </si>
  <si>
    <t>A20192 CP 10 Blk 1</t>
  </si>
  <si>
    <t xml:space="preserve">A20192 CP 44 Blk  </t>
  </si>
  <si>
    <t>A20192 CP 44 Blk 5</t>
  </si>
  <si>
    <t>TFL23 CP 217 Blk 1</t>
  </si>
  <si>
    <t>TFL23 CP 405 Blk 4</t>
  </si>
  <si>
    <t>TFL23 CP 489 Blk 3</t>
  </si>
  <si>
    <t>TFL23 CP 531 Blk 126</t>
  </si>
  <si>
    <t>TFL23 CP 125 Blk 8</t>
  </si>
  <si>
    <t>A32788 CP   Blk 3</t>
  </si>
  <si>
    <t>A20193 CP 199 Blk EC</t>
  </si>
  <si>
    <t>TFL23 CP 392 Blk 10</t>
  </si>
  <si>
    <t>TFL23 CP 375 Blk 30</t>
  </si>
  <si>
    <t>TFL23 CP 375 Blk 32</t>
  </si>
  <si>
    <t>A20192 CP 17 Blk 11</t>
  </si>
  <si>
    <t>TFL23 CP 577 Blk 8</t>
  </si>
  <si>
    <t>TFL23 CP 362 Blk 1</t>
  </si>
  <si>
    <t>A02137 CP 11 Blk D</t>
  </si>
  <si>
    <t>A20193 CP 273 Blk 32</t>
  </si>
  <si>
    <t>A20192 CP 61 Blk 1</t>
  </si>
  <si>
    <t>**only for when there are AOS_IssuedBlks_Select_Arrow_2020 values for a node</t>
  </si>
  <si>
    <t xml:space="preserve">TFL23 </t>
  </si>
  <si>
    <t>A94486 CP   Blk 1</t>
  </si>
  <si>
    <t>A95063 CP   Blk 2</t>
  </si>
  <si>
    <t>TFL23 CP 514 Blk 307</t>
  </si>
  <si>
    <t>TFL23 CP 2 Blk 002-0012</t>
  </si>
  <si>
    <t>A91314 CP   Blk 1</t>
  </si>
  <si>
    <t>A20193 CP 282 Blk 15</t>
  </si>
  <si>
    <t>TFL23 CP 326 Blk 5</t>
  </si>
  <si>
    <t>A20193 CP 268 Blk 21</t>
  </si>
  <si>
    <t>A20193 CP 272 Blk 31</t>
  </si>
  <si>
    <t>CHAMPION LAKES PARK</t>
  </si>
  <si>
    <t>MCDONALD CREEK PARK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</si>
</sst>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6100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sz val="14"/>
      <color rgb="FF3F3F76"/>
      <name val="Calibri"/>
      <family val="2"/>
      <scheme val="minor"/>
    </font>
    <font>
      <b/>
      <sz val="14"/>
      <color rgb="FF3F3F3F"/>
      <name val="Calibri"/>
      <family val="2"/>
      <scheme val="minor"/>
    </font>
    <font>
      <b/>
      <sz val="14"/>
      <color rgb="FFFA7D00"/>
      <name val="Calibri"/>
      <family val="2"/>
      <scheme val="minor"/>
    </font>
    <font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sz val="14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4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37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33" fillId="4" borderId="0" applyNumberFormat="0" applyBorder="0" applyAlignment="0" applyProtection="0"/>
    <xf numFmtId="0" fontId="31" fillId="2" borderId="0" applyNumberFormat="0" applyBorder="0" applyAlignment="0" applyProtection="0"/>
    <xf numFmtId="0" fontId="34" fillId="5" borderId="4" applyNumberFormat="0" applyAlignment="0" applyProtection="0"/>
    <xf numFmtId="0" fontId="35" fillId="6" borderId="5" applyNumberFormat="0" applyAlignment="0" applyProtection="0"/>
    <xf numFmtId="0" fontId="37" fillId="0" borderId="6" applyNumberFormat="0" applyFill="0" applyAlignment="0" applyProtection="0"/>
    <xf numFmtId="0" fontId="32" fillId="3" borderId="0" applyNumberFormat="0" applyBorder="0" applyAlignment="0" applyProtection="0"/>
    <xf numFmtId="0" fontId="36" fillId="6" borderId="4" applyNumberFormat="0" applyAlignment="0" applyProtection="0"/>
    <xf numFmtId="0" fontId="30" fillId="0" borderId="0"/>
    <xf numFmtId="0" fontId="38" fillId="7" borderId="7" applyNumberFormat="0" applyAlignment="0" applyProtection="0"/>
    <xf numFmtId="0" fontId="39" fillId="0" borderId="0" applyNumberFormat="0" applyFill="0" applyBorder="0" applyAlignment="0" applyProtection="0"/>
    <xf numFmtId="0" fontId="30" fillId="8" borderId="8" applyNumberFormat="0" applyFont="0" applyAlignment="0" applyProtection="0"/>
    <xf numFmtId="0" fontId="40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41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30" fillId="22" borderId="0" applyNumberFormat="0" applyBorder="0" applyAlignment="0" applyProtection="0"/>
    <xf numFmtId="0" fontId="30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30" fillId="26" borderId="0" applyNumberFormat="0" applyBorder="0" applyAlignment="0" applyProtection="0"/>
    <xf numFmtId="0" fontId="30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30" fillId="30" borderId="0" applyNumberFormat="0" applyBorder="0" applyAlignment="0" applyProtection="0"/>
    <xf numFmtId="0" fontId="30" fillId="31" borderId="0" applyNumberFormat="0" applyBorder="0" applyAlignment="0" applyProtection="0"/>
    <xf numFmtId="0" fontId="41" fillId="32" borderId="0" applyNumberFormat="0" applyBorder="0" applyAlignment="0" applyProtection="0"/>
    <xf numFmtId="0" fontId="3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19" borderId="0" applyNumberFormat="0" applyBorder="0" applyAlignment="0" applyProtection="0"/>
    <xf numFmtId="0" fontId="20" fillId="28" borderId="0" applyNumberFormat="0" applyBorder="0" applyAlignment="0" applyProtection="0"/>
    <xf numFmtId="0" fontId="9" fillId="2" borderId="0" applyNumberFormat="0" applyBorder="0" applyAlignment="0" applyProtection="0"/>
    <xf numFmtId="0" fontId="4" fillId="27" borderId="0" applyNumberFormat="0" applyBorder="0" applyAlignment="0" applyProtection="0"/>
    <xf numFmtId="0" fontId="16" fillId="7" borderId="7" applyNumberFormat="0" applyAlignment="0" applyProtection="0"/>
    <xf numFmtId="0" fontId="4" fillId="23" borderId="0" applyNumberFormat="0" applyBorder="0" applyAlignment="0" applyProtection="0"/>
    <xf numFmtId="0" fontId="14" fillId="6" borderId="4" applyNumberFormat="0" applyAlignment="0" applyProtection="0"/>
    <xf numFmtId="0" fontId="4" fillId="8" borderId="8" applyNumberFormat="0" applyFont="0" applyAlignment="0" applyProtection="0"/>
    <xf numFmtId="0" fontId="20" fillId="32" borderId="0" applyNumberFormat="0" applyBorder="0" applyAlignment="0" applyProtection="0"/>
    <xf numFmtId="0" fontId="20" fillId="24" borderId="0" applyNumberFormat="0" applyBorder="0" applyAlignment="0" applyProtection="0"/>
    <xf numFmtId="0" fontId="4" fillId="0" borderId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0" borderId="0"/>
    <xf numFmtId="0" fontId="20" fillId="16" borderId="0" applyNumberFormat="0" applyBorder="0" applyAlignment="0" applyProtection="0"/>
    <xf numFmtId="0" fontId="4" fillId="0" borderId="0"/>
    <xf numFmtId="0" fontId="1" fillId="8" borderId="8" applyNumberFormat="0" applyFont="0" applyAlignment="0" applyProtection="0"/>
    <xf numFmtId="0" fontId="10" fillId="3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0" fillId="17" borderId="0" applyNumberFormat="0" applyBorder="0" applyAlignment="0" applyProtection="0"/>
    <xf numFmtId="0" fontId="13" fillId="6" borderId="5" applyNumberForma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0" fillId="21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22" borderId="0" applyNumberFormat="0" applyBorder="0" applyAlignment="0" applyProtection="0"/>
    <xf numFmtId="0" fontId="19" fillId="0" borderId="9" applyNumberFormat="0" applyFill="0" applyAlignment="0" applyProtection="0"/>
    <xf numFmtId="0" fontId="4" fillId="26" borderId="0" applyNumberFormat="0" applyBorder="0" applyAlignment="0" applyProtection="0"/>
    <xf numFmtId="0" fontId="15" fillId="0" borderId="6" applyNumberFormat="0" applyFill="0" applyAlignment="0" applyProtection="0"/>
    <xf numFmtId="0" fontId="11" fillId="4" borderId="0" applyNumberFormat="0" applyBorder="0" applyAlignment="0" applyProtection="0"/>
    <xf numFmtId="0" fontId="4" fillId="10" borderId="0" applyNumberFormat="0" applyBorder="0" applyAlignment="0" applyProtection="0"/>
    <xf numFmtId="0" fontId="12" fillId="5" borderId="4" applyNumberFormat="0" applyAlignment="0" applyProtection="0"/>
    <xf numFmtId="0" fontId="20" fillId="13" borderId="0" applyNumberFormat="0" applyBorder="0" applyAlignment="0" applyProtection="0"/>
    <xf numFmtId="0" fontId="4" fillId="31" borderId="0" applyNumberFormat="0" applyBorder="0" applyAlignment="0" applyProtection="0"/>
    <xf numFmtId="0" fontId="17" fillId="0" borderId="0" applyNumberFormat="0" applyFill="0" applyBorder="0" applyAlignment="0" applyProtection="0"/>
    <xf numFmtId="0" fontId="4" fillId="18" borderId="0" applyNumberFormat="0" applyBorder="0" applyAlignment="0" applyProtection="0"/>
    <xf numFmtId="0" fontId="20" fillId="29" borderId="0" applyNumberFormat="0" applyBorder="0" applyAlignment="0" applyProtection="0"/>
    <xf numFmtId="0" fontId="20" fillId="20" borderId="0" applyNumberFormat="0" applyBorder="0" applyAlignment="0" applyProtection="0"/>
    <xf numFmtId="0" fontId="20" fillId="12" borderId="0" applyNumberFormat="0" applyBorder="0" applyAlignment="0" applyProtection="0"/>
    <xf numFmtId="0" fontId="20" fillId="25" borderId="0" applyNumberFormat="0" applyBorder="0" applyAlignment="0" applyProtection="0"/>
    <xf numFmtId="0" fontId="4" fillId="30" borderId="0" applyNumberFormat="0" applyBorder="0" applyAlignment="0" applyProtection="0"/>
    <xf numFmtId="0" fontId="20" fillId="9" borderId="0" applyNumberFormat="0" applyBorder="0" applyAlignment="0" applyProtection="0"/>
    <xf numFmtId="0" fontId="4" fillId="14" borderId="0" applyNumberFormat="0" applyBorder="0" applyAlignment="0" applyProtection="0"/>
  </cellStyleXfs>
  <cellXfs count="308">
    <xf numFmtId="0" fontId="0" fillId="0" borderId="0" xfId="0"/>
    <xf numFmtId="0" fontId="0" fillId="0" borderId="10" xfId="0" applyBorder="1"/>
    <xf numFmtId="1" fontId="0" fillId="33" borderId="10" xfId="0" applyNumberFormat="1" applyFill="1" applyBorder="1" applyAlignment="1">
      <alignment horizontal="center"/>
    </xf>
    <xf numFmtId="1" fontId="19" fillId="33" borderId="10" xfId="0" applyNumberFormat="1" applyFont="1" applyFill="1" applyBorder="1" applyAlignment="1">
      <alignment horizontal="center" vertical="center" wrapText="1"/>
    </xf>
    <xf numFmtId="1" fontId="25" fillId="33" borderId="10" xfId="0" applyNumberFormat="1" applyFont="1" applyFill="1" applyBorder="1" applyAlignment="1">
      <alignment horizontal="center" vertical="center" wrapText="1"/>
    </xf>
    <xf numFmtId="164" fontId="0" fillId="34" borderId="10" xfId="0" applyNumberFormat="1" applyFill="1" applyBorder="1" applyAlignment="1">
      <alignment horizontal="center"/>
    </xf>
    <xf numFmtId="0" fontId="0" fillId="34" borderId="10" xfId="0" applyFill="1" applyBorder="1" applyAlignment="1">
      <alignment horizontal="center"/>
    </xf>
    <xf numFmtId="164" fontId="0" fillId="35" borderId="10" xfId="0" applyNumberFormat="1" applyFill="1" applyBorder="1" applyAlignment="1">
      <alignment horizontal="center"/>
    </xf>
    <xf numFmtId="164" fontId="19" fillId="34" borderId="10" xfId="0" applyNumberFormat="1" applyFont="1" applyFill="1" applyBorder="1" applyAlignment="1">
      <alignment horizontal="center" vertical="center" wrapText="1"/>
    </xf>
    <xf numFmtId="164" fontId="19" fillId="35" borderId="10" xfId="0" applyNumberFormat="1" applyFont="1" applyFill="1" applyBorder="1" applyAlignment="1">
      <alignment horizontal="center"/>
    </xf>
    <xf numFmtId="164" fontId="19" fillId="34" borderId="10" xfId="0" applyNumberFormat="1" applyFont="1" applyFill="1" applyBorder="1" applyAlignment="1">
      <alignment horizontal="center"/>
    </xf>
    <xf numFmtId="164" fontId="19" fillId="33" borderId="10" xfId="0" applyNumberFormat="1" applyFont="1" applyFill="1" applyBorder="1" applyAlignment="1">
      <alignment horizontal="center" vertical="center" wrapText="1"/>
    </xf>
    <xf numFmtId="1" fontId="19" fillId="39" borderId="10" xfId="0" applyNumberFormat="1" applyFont="1" applyFill="1" applyBorder="1" applyAlignment="1">
      <alignment horizontal="center" vertical="center" wrapText="1"/>
    </xf>
    <xf numFmtId="0" fontId="0" fillId="39" borderId="10" xfId="0" applyFill="1" applyBorder="1" applyAlignment="1">
      <alignment horizontal="center"/>
    </xf>
    <xf numFmtId="164" fontId="22" fillId="35" borderId="10" xfId="0" applyNumberFormat="1" applyFont="1" applyFill="1" applyBorder="1" applyAlignment="1">
      <alignment horizontal="center"/>
    </xf>
    <xf numFmtId="164" fontId="0" fillId="39" borderId="10" xfId="0" applyNumberFormat="1" applyFill="1" applyBorder="1" applyAlignment="1">
      <alignment horizontal="center"/>
    </xf>
    <xf numFmtId="164" fontId="0" fillId="0" borderId="0" xfId="0" applyNumberFormat="1"/>
    <xf numFmtId="0" fontId="0" fillId="35" borderId="10" xfId="0" applyFill="1" applyBorder="1" applyAlignment="1">
      <alignment horizontal="center"/>
    </xf>
    <xf numFmtId="0" fontId="19" fillId="39" borderId="0" xfId="0" applyFont="1" applyFill="1" applyBorder="1" applyAlignment="1">
      <alignment horizontal="center"/>
    </xf>
    <xf numFmtId="0" fontId="0" fillId="39" borderId="0" xfId="0" applyFill="1"/>
    <xf numFmtId="164" fontId="0" fillId="0" borderId="17" xfId="0" applyNumberForma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164" fontId="0" fillId="0" borderId="10" xfId="0" applyNumberFormat="1" applyFill="1" applyBorder="1" applyAlignment="1">
      <alignment horizontal="center"/>
    </xf>
    <xf numFmtId="0" fontId="0" fillId="33" borderId="10" xfId="0" applyFill="1" applyBorder="1" applyAlignment="1">
      <alignment horizontal="center"/>
    </xf>
    <xf numFmtId="164" fontId="19" fillId="0" borderId="10" xfId="0" applyNumberFormat="1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0" xfId="0" applyFill="1"/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164" fontId="19" fillId="37" borderId="10" xfId="0" applyNumberFormat="1" applyFont="1" applyFill="1" applyBorder="1" applyAlignment="1">
      <alignment horizontal="center"/>
    </xf>
    <xf numFmtId="0" fontId="0" fillId="0" borderId="0" xfId="0" applyBorder="1"/>
    <xf numFmtId="164" fontId="27" fillId="35" borderId="10" xfId="0" applyNumberFormat="1" applyFont="1" applyFill="1" applyBorder="1" applyAlignment="1">
      <alignment horizontal="center" vertical="center" wrapText="1"/>
    </xf>
    <xf numFmtId="164" fontId="0" fillId="36" borderId="10" xfId="0" applyNumberFormat="1" applyFill="1" applyBorder="1" applyAlignment="1">
      <alignment horizontal="center"/>
    </xf>
    <xf numFmtId="0" fontId="0" fillId="39" borderId="0" xfId="0" applyFont="1" applyFill="1" applyBorder="1" applyAlignment="1">
      <alignment horizontal="left"/>
    </xf>
    <xf numFmtId="0" fontId="0" fillId="39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164" fontId="4" fillId="33" borderId="10" xfId="49" applyNumberFormat="1" applyFont="1" applyFill="1" applyBorder="1" applyAlignment="1">
      <alignment horizontal="center"/>
    </xf>
    <xf numFmtId="1" fontId="4" fillId="33" borderId="10" xfId="49" applyNumberFormat="1" applyFont="1" applyFill="1" applyBorder="1" applyAlignment="1">
      <alignment horizontal="center"/>
    </xf>
    <xf numFmtId="0" fontId="0" fillId="37" borderId="0" xfId="0" applyFill="1"/>
    <xf numFmtId="164" fontId="0" fillId="41" borderId="10" xfId="0" applyNumberFormat="1" applyFont="1" applyFill="1" applyBorder="1" applyAlignment="1">
      <alignment horizontal="center"/>
    </xf>
    <xf numFmtId="164" fontId="0" fillId="42" borderId="10" xfId="0" applyNumberFormat="1" applyFont="1" applyFill="1" applyBorder="1" applyAlignment="1">
      <alignment horizontal="center"/>
    </xf>
    <xf numFmtId="164" fontId="19" fillId="42" borderId="10" xfId="0" applyNumberFormat="1" applyFont="1" applyFill="1" applyBorder="1" applyAlignment="1">
      <alignment horizontal="center"/>
    </xf>
    <xf numFmtId="164" fontId="19" fillId="37" borderId="12" xfId="0" applyNumberFormat="1" applyFont="1" applyFill="1" applyBorder="1" applyAlignment="1">
      <alignment horizontal="center"/>
    </xf>
    <xf numFmtId="164" fontId="0" fillId="42" borderId="10" xfId="0" applyNumberFormat="1" applyFill="1" applyBorder="1" applyAlignment="1">
      <alignment horizontal="center"/>
    </xf>
    <xf numFmtId="164" fontId="19" fillId="0" borderId="10" xfId="0" applyNumberFormat="1" applyFont="1" applyFill="1" applyBorder="1" applyAlignment="1">
      <alignment horizontal="center" vertical="center" wrapText="1"/>
    </xf>
    <xf numFmtId="164" fontId="23" fillId="38" borderId="10" xfId="0" applyNumberFormat="1" applyFont="1" applyFill="1" applyBorder="1" applyAlignment="1">
      <alignment horizontal="center" vertical="center" wrapText="1"/>
    </xf>
    <xf numFmtId="164" fontId="23" fillId="43" borderId="10" xfId="0" applyNumberFormat="1" applyFont="1" applyFill="1" applyBorder="1" applyAlignment="1">
      <alignment horizontal="center" vertical="center" wrapText="1"/>
    </xf>
    <xf numFmtId="164" fontId="24" fillId="43" borderId="10" xfId="0" applyNumberFormat="1" applyFont="1" applyFill="1" applyBorder="1" applyAlignment="1">
      <alignment horizontal="center" wrapText="1"/>
    </xf>
    <xf numFmtId="0" fontId="26" fillId="43" borderId="10" xfId="0" applyFont="1" applyFill="1" applyBorder="1" applyAlignment="1">
      <alignment horizontal="center" vertical="center" wrapText="1"/>
    </xf>
    <xf numFmtId="0" fontId="26" fillId="38" borderId="10" xfId="0" applyFont="1" applyFill="1" applyBorder="1" applyAlignment="1">
      <alignment horizontal="center" vertical="center" wrapText="1"/>
    </xf>
    <xf numFmtId="164" fontId="4" fillId="43" borderId="10" xfId="107" applyNumberFormat="1" applyFont="1" applyFill="1" applyBorder="1" applyAlignment="1">
      <alignment horizontal="center"/>
    </xf>
    <xf numFmtId="164" fontId="0" fillId="38" borderId="10" xfId="0" applyNumberFormat="1" applyFill="1" applyBorder="1" applyAlignment="1">
      <alignment horizontal="center"/>
    </xf>
    <xf numFmtId="0" fontId="0" fillId="0" borderId="0" xfId="0"/>
    <xf numFmtId="1" fontId="19" fillId="37" borderId="10" xfId="0" applyNumberFormat="1" applyFont="1" applyFill="1" applyBorder="1" applyAlignment="1">
      <alignment horizontal="center"/>
    </xf>
    <xf numFmtId="0" fontId="19" fillId="0" borderId="0" xfId="0" applyFont="1"/>
    <xf numFmtId="164" fontId="23" fillId="44" borderId="10" xfId="0" applyNumberFormat="1" applyFont="1" applyFill="1" applyBorder="1" applyAlignment="1">
      <alignment horizontal="center" vertical="center" wrapText="1"/>
    </xf>
    <xf numFmtId="164" fontId="21" fillId="44" borderId="10" xfId="0" applyNumberFormat="1" applyFont="1" applyFill="1" applyBorder="1" applyAlignment="1">
      <alignment horizontal="center"/>
    </xf>
    <xf numFmtId="164" fontId="21" fillId="44" borderId="10" xfId="79" applyNumberFormat="1" applyFont="1" applyFill="1" applyBorder="1" applyAlignment="1">
      <alignment horizontal="center"/>
    </xf>
    <xf numFmtId="0" fontId="21" fillId="44" borderId="10" xfId="0" applyFont="1" applyFill="1" applyBorder="1" applyAlignment="1">
      <alignment horizontal="center"/>
    </xf>
    <xf numFmtId="164" fontId="24" fillId="38" borderId="10" xfId="0" applyNumberFormat="1" applyFont="1" applyFill="1" applyBorder="1" applyAlignment="1">
      <alignment horizontal="center" wrapText="1"/>
    </xf>
    <xf numFmtId="164" fontId="21" fillId="38" borderId="10" xfId="0" applyNumberFormat="1" applyFont="1" applyFill="1" applyBorder="1" applyAlignment="1">
      <alignment horizontal="center"/>
    </xf>
    <xf numFmtId="164" fontId="21" fillId="38" borderId="10" xfId="79" applyNumberFormat="1" applyFont="1" applyFill="1" applyBorder="1" applyAlignment="1">
      <alignment horizontal="center"/>
    </xf>
    <xf numFmtId="0" fontId="0" fillId="38" borderId="10" xfId="0" applyFill="1" applyBorder="1" applyAlignment="1">
      <alignment horizontal="center"/>
    </xf>
    <xf numFmtId="0" fontId="29" fillId="0" borderId="10" xfId="0" applyFont="1" applyBorder="1" applyAlignment="1">
      <alignment horizontal="left" indent="1"/>
    </xf>
    <xf numFmtId="0" fontId="0" fillId="0" borderId="0" xfId="0" applyAlignment="1">
      <alignment horizontal="left" indent="1"/>
    </xf>
    <xf numFmtId="0" fontId="0" fillId="40" borderId="0" xfId="0" applyFill="1" applyAlignment="1">
      <alignment horizontal="left" indent="1"/>
    </xf>
    <xf numFmtId="164" fontId="0" fillId="41" borderId="11" xfId="0" applyNumberFormat="1" applyFill="1" applyBorder="1" applyAlignment="1">
      <alignment horizontal="center"/>
    </xf>
    <xf numFmtId="164" fontId="0" fillId="37" borderId="0" xfId="0" applyNumberFormat="1" applyFill="1" applyAlignment="1">
      <alignment horizontal="center"/>
    </xf>
    <xf numFmtId="0" fontId="0" fillId="41" borderId="11" xfId="79" applyFont="1" applyFill="1" applyBorder="1" applyAlignment="1">
      <alignment horizontal="center"/>
    </xf>
    <xf numFmtId="0" fontId="0" fillId="0" borderId="0" xfId="0"/>
    <xf numFmtId="164" fontId="0" fillId="41" borderId="11" xfId="0" applyNumberFormat="1" applyFont="1" applyFill="1" applyBorder="1" applyAlignment="1">
      <alignment horizontal="center"/>
    </xf>
    <xf numFmtId="164" fontId="19" fillId="40" borderId="0" xfId="0" applyNumberFormat="1" applyFont="1" applyFill="1" applyAlignment="1">
      <alignment horizontal="center"/>
    </xf>
    <xf numFmtId="0" fontId="19" fillId="41" borderId="11" xfId="79" applyFont="1" applyFill="1" applyBorder="1" applyAlignment="1">
      <alignment horizontal="center"/>
    </xf>
    <xf numFmtId="0" fontId="19" fillId="0" borderId="10" xfId="0" applyFont="1" applyFill="1" applyBorder="1"/>
    <xf numFmtId="164" fontId="0" fillId="41" borderId="18" xfId="0" applyNumberFormat="1" applyFont="1" applyFill="1" applyBorder="1" applyAlignment="1">
      <alignment horizontal="center"/>
    </xf>
    <xf numFmtId="164" fontId="0" fillId="41" borderId="18" xfId="79" applyNumberFormat="1" applyFont="1" applyFill="1" applyBorder="1" applyAlignment="1">
      <alignment horizontal="center"/>
    </xf>
    <xf numFmtId="0" fontId="0" fillId="40" borderId="0" xfId="0" applyFill="1" applyAlignment="1">
      <alignment horizontal="center"/>
    </xf>
    <xf numFmtId="0" fontId="0" fillId="0" borderId="17" xfId="0" applyBorder="1" applyAlignment="1">
      <alignment horizontal="left" indent="1"/>
    </xf>
    <xf numFmtId="0" fontId="0" fillId="40" borderId="0" xfId="0" applyFill="1"/>
    <xf numFmtId="1" fontId="19" fillId="41" borderId="11" xfId="0" applyNumberFormat="1" applyFont="1" applyFill="1" applyBorder="1" applyAlignment="1">
      <alignment horizontal="center" vertical="center" wrapText="1"/>
    </xf>
    <xf numFmtId="0" fontId="0" fillId="41" borderId="11" xfId="0" applyFill="1" applyBorder="1" applyAlignment="1">
      <alignment horizontal="center"/>
    </xf>
    <xf numFmtId="0" fontId="19" fillId="41" borderId="11" xfId="0" applyFont="1" applyFill="1" applyBorder="1" applyAlignment="1">
      <alignment horizontal="center" wrapText="1"/>
    </xf>
    <xf numFmtId="164" fontId="0" fillId="41" borderId="11" xfId="79" applyNumberFormat="1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0" fillId="0" borderId="17" xfId="0" applyBorder="1"/>
    <xf numFmtId="0" fontId="0" fillId="0" borderId="10" xfId="0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" fontId="0" fillId="0" borderId="10" xfId="0" applyNumberFormat="1" applyBorder="1"/>
    <xf numFmtId="0" fontId="0" fillId="0" borderId="0" xfId="0" applyAlignment="1">
      <alignment horizontal="center"/>
    </xf>
    <xf numFmtId="0" fontId="0" fillId="41" borderId="11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164" fontId="19" fillId="39" borderId="10" xfId="0" applyNumberFormat="1" applyFont="1" applyFill="1" applyBorder="1" applyAlignment="1">
      <alignment horizontal="center"/>
    </xf>
    <xf numFmtId="0" fontId="19" fillId="0" borderId="14" xfId="0" applyFont="1" applyBorder="1" applyAlignment="1">
      <alignment horizontal="center"/>
    </xf>
    <xf numFmtId="164" fontId="19" fillId="0" borderId="0" xfId="0" applyNumberFormat="1" applyFont="1" applyFill="1" applyBorder="1" applyAlignment="1">
      <alignment horizontal="center"/>
    </xf>
    <xf numFmtId="14" fontId="0" fillId="0" borderId="17" xfId="0" applyNumberFormat="1" applyBorder="1" applyAlignment="1">
      <alignment horizontal="center"/>
    </xf>
    <xf numFmtId="164" fontId="19" fillId="0" borderId="14" xfId="0" applyNumberFormat="1" applyFont="1" applyBorder="1" applyAlignment="1">
      <alignment horizontal="center"/>
    </xf>
    <xf numFmtId="1" fontId="0" fillId="0" borderId="0" xfId="0" applyNumberFormat="1" applyFill="1" applyBorder="1"/>
    <xf numFmtId="0" fontId="19" fillId="0" borderId="14" xfId="0" applyFont="1" applyBorder="1" applyAlignment="1">
      <alignment horizontal="left"/>
    </xf>
    <xf numFmtId="0" fontId="0" fillId="39" borderId="14" xfId="0" applyFill="1" applyBorder="1" applyAlignment="1">
      <alignment horizontal="left" indent="1"/>
    </xf>
    <xf numFmtId="0" fontId="19" fillId="39" borderId="14" xfId="0" applyFont="1" applyFill="1" applyBorder="1" applyAlignment="1">
      <alignment horizontal="center"/>
    </xf>
    <xf numFmtId="1" fontId="19" fillId="0" borderId="14" xfId="0" applyNumberFormat="1" applyFont="1" applyBorder="1" applyAlignment="1">
      <alignment horizontal="center"/>
    </xf>
    <xf numFmtId="0" fontId="0" fillId="39" borderId="14" xfId="0" applyFill="1" applyBorder="1" applyAlignment="1">
      <alignment horizontal="center"/>
    </xf>
    <xf numFmtId="0" fontId="19" fillId="0" borderId="0" xfId="0" applyFont="1" applyFill="1" applyBorder="1"/>
    <xf numFmtId="164" fontId="0" fillId="43" borderId="10" xfId="0" applyNumberFormat="1" applyFill="1" applyBorder="1" applyAlignment="1">
      <alignment horizontal="center"/>
    </xf>
    <xf numFmtId="1" fontId="0" fillId="0" borderId="17" xfId="0" applyNumberFormat="1" applyBorder="1"/>
    <xf numFmtId="164" fontId="0" fillId="0" borderId="0" xfId="0" applyNumberFormat="1" applyFill="1" applyBorder="1" applyAlignment="1">
      <alignment horizontal="left"/>
    </xf>
    <xf numFmtId="164" fontId="0" fillId="33" borderId="10" xfId="0" applyNumberForma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164" fontId="19" fillId="39" borderId="10" xfId="49" applyNumberFormat="1" applyFont="1" applyFill="1" applyBorder="1" applyAlignment="1">
      <alignment horizontal="center"/>
    </xf>
    <xf numFmtId="1" fontId="19" fillId="0" borderId="14" xfId="0" applyNumberFormat="1" applyFont="1" applyBorder="1" applyAlignment="1">
      <alignment horizontal="left"/>
    </xf>
    <xf numFmtId="0" fontId="0" fillId="39" borderId="10" xfId="0" applyFill="1" applyBorder="1" applyAlignment="1">
      <alignment horizontal="left"/>
    </xf>
    <xf numFmtId="164" fontId="27" fillId="34" borderId="10" xfId="0" applyNumberFormat="1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/>
    </xf>
    <xf numFmtId="0" fontId="19" fillId="0" borderId="0" xfId="0" applyFont="1" applyFill="1"/>
    <xf numFmtId="164" fontId="0" fillId="44" borderId="10" xfId="0" applyNumberFormat="1" applyFill="1" applyBorder="1" applyAlignment="1">
      <alignment horizontal="center"/>
    </xf>
    <xf numFmtId="1" fontId="26" fillId="44" borderId="10" xfId="0" applyNumberFormat="1" applyFont="1" applyFill="1" applyBorder="1" applyAlignment="1">
      <alignment horizontal="left" vertical="center" wrapText="1"/>
    </xf>
    <xf numFmtId="1" fontId="42" fillId="44" borderId="10" xfId="0" applyNumberFormat="1" applyFont="1" applyFill="1" applyBorder="1" applyAlignment="1">
      <alignment horizontal="left"/>
    </xf>
    <xf numFmtId="1" fontId="42" fillId="44" borderId="10" xfId="79" applyNumberFormat="1" applyFont="1" applyFill="1" applyBorder="1" applyAlignment="1">
      <alignment horizontal="left"/>
    </xf>
    <xf numFmtId="0" fontId="42" fillId="44" borderId="10" xfId="0" applyFont="1" applyFill="1" applyBorder="1" applyAlignment="1">
      <alignment horizontal="left"/>
    </xf>
    <xf numFmtId="164" fontId="19" fillId="41" borderId="11" xfId="49" applyNumberFormat="1" applyFont="1" applyFill="1" applyBorder="1" applyAlignment="1">
      <alignment horizontal="center"/>
    </xf>
    <xf numFmtId="0" fontId="21" fillId="39" borderId="10" xfId="79" applyFont="1" applyFill="1" applyBorder="1" applyAlignment="1">
      <alignment horizontal="left"/>
    </xf>
    <xf numFmtId="0" fontId="0" fillId="39" borderId="10" xfId="79" applyFont="1" applyFill="1" applyBorder="1" applyAlignment="1">
      <alignment horizontal="center"/>
    </xf>
    <xf numFmtId="1" fontId="42" fillId="39" borderId="10" xfId="0" applyNumberFormat="1" applyFont="1" applyFill="1" applyBorder="1" applyAlignment="1">
      <alignment horizontal="left"/>
    </xf>
    <xf numFmtId="1" fontId="21" fillId="39" borderId="10" xfId="0" applyNumberFormat="1" applyFont="1" applyFill="1" applyBorder="1" applyAlignment="1">
      <alignment horizontal="left"/>
    </xf>
    <xf numFmtId="164" fontId="0" fillId="39" borderId="10" xfId="0" applyNumberFormat="1" applyFont="1" applyFill="1" applyBorder="1" applyAlignment="1">
      <alignment horizontal="center"/>
    </xf>
    <xf numFmtId="1" fontId="21" fillId="39" borderId="10" xfId="79" applyNumberFormat="1" applyFont="1" applyFill="1" applyBorder="1" applyAlignment="1">
      <alignment horizontal="left"/>
    </xf>
    <xf numFmtId="164" fontId="0" fillId="39" borderId="10" xfId="79" applyNumberFormat="1" applyFont="1" applyFill="1" applyBorder="1" applyAlignment="1">
      <alignment horizontal="center"/>
    </xf>
    <xf numFmtId="0" fontId="28" fillId="39" borderId="10" xfId="79" applyFont="1" applyFill="1" applyBorder="1" applyAlignment="1">
      <alignment horizontal="left"/>
    </xf>
    <xf numFmtId="0" fontId="19" fillId="39" borderId="10" xfId="79" applyFont="1" applyFill="1" applyBorder="1" applyAlignment="1">
      <alignment horizontal="center"/>
    </xf>
    <xf numFmtId="164" fontId="19" fillId="39" borderId="10" xfId="49" applyNumberFormat="1" applyFont="1" applyFill="1" applyBorder="1" applyAlignment="1">
      <alignment horizontal="left"/>
    </xf>
    <xf numFmtId="0" fontId="21" fillId="39" borderId="10" xfId="0" applyFont="1" applyFill="1" applyBorder="1" applyAlignment="1">
      <alignment horizontal="left"/>
    </xf>
    <xf numFmtId="0" fontId="0" fillId="39" borderId="10" xfId="0" applyFont="1" applyFill="1" applyBorder="1" applyAlignment="1">
      <alignment horizontal="center"/>
    </xf>
    <xf numFmtId="164" fontId="4" fillId="35" borderId="13" xfId="79" applyNumberFormat="1" applyFont="1" applyFill="1" applyBorder="1" applyAlignment="1">
      <alignment horizontal="center"/>
    </xf>
    <xf numFmtId="164" fontId="19" fillId="41" borderId="16" xfId="49" applyNumberFormat="1" applyFont="1" applyFill="1" applyBorder="1" applyAlignment="1">
      <alignment horizontal="center"/>
    </xf>
    <xf numFmtId="0" fontId="27" fillId="35" borderId="13" xfId="0" applyFont="1" applyFill="1" applyBorder="1" applyAlignment="1">
      <alignment horizontal="center" vertical="center" wrapText="1"/>
    </xf>
    <xf numFmtId="1" fontId="0" fillId="0" borderId="17" xfId="0" applyNumberFormat="1" applyBorder="1" applyAlignment="1">
      <alignment horizontal="center"/>
    </xf>
    <xf numFmtId="164" fontId="4" fillId="36" borderId="10" xfId="79" applyNumberFormat="1" applyFont="1" applyFill="1" applyBorder="1" applyAlignment="1">
      <alignment horizontal="center"/>
    </xf>
    <xf numFmtId="1" fontId="28" fillId="39" borderId="10" xfId="0" applyNumberFormat="1" applyFont="1" applyFill="1" applyBorder="1" applyAlignment="1">
      <alignment horizontal="center" vertical="center" wrapText="1"/>
    </xf>
    <xf numFmtId="164" fontId="22" fillId="35" borderId="13" xfId="0" applyNumberFormat="1" applyFont="1" applyFill="1" applyBorder="1" applyAlignment="1">
      <alignment horizontal="center"/>
    </xf>
    <xf numFmtId="0" fontId="0" fillId="36" borderId="10" xfId="0" applyFill="1" applyBorder="1"/>
    <xf numFmtId="0" fontId="0" fillId="36" borderId="10" xfId="0" applyFill="1" applyBorder="1" applyAlignment="1">
      <alignment horizontal="center"/>
    </xf>
    <xf numFmtId="164" fontId="22" fillId="37" borderId="13" xfId="0" applyNumberFormat="1" applyFont="1" applyFill="1" applyBorder="1" applyAlignment="1">
      <alignment horizontal="center"/>
    </xf>
    <xf numFmtId="0" fontId="0" fillId="0" borderId="0" xfId="0"/>
    <xf numFmtId="0" fontId="0" fillId="0" borderId="0" xfId="0"/>
    <xf numFmtId="0" fontId="0" fillId="43" borderId="10" xfId="0" applyFill="1" applyBorder="1" applyAlignment="1">
      <alignment horizontal="center"/>
    </xf>
    <xf numFmtId="164" fontId="4" fillId="34" borderId="10" xfId="107" applyNumberFormat="1" applyFont="1" applyFill="1" applyBorder="1" applyAlignment="1">
      <alignment horizontal="center"/>
    </xf>
    <xf numFmtId="164" fontId="4" fillId="34" borderId="10" xfId="93" applyNumberFormat="1" applyFont="1" applyFill="1" applyBorder="1" applyAlignment="1">
      <alignment horizontal="center"/>
    </xf>
    <xf numFmtId="164" fontId="0" fillId="0" borderId="12" xfId="0" applyNumberFormat="1" applyFill="1" applyBorder="1" applyAlignment="1">
      <alignment horizontal="center"/>
    </xf>
    <xf numFmtId="0" fontId="0" fillId="0" borderId="0" xfId="0"/>
    <xf numFmtId="164" fontId="19" fillId="0" borderId="0" xfId="49" applyNumberFormat="1" applyFont="1" applyFill="1" applyBorder="1" applyAlignment="1">
      <alignment horizontal="center"/>
    </xf>
    <xf numFmtId="0" fontId="19" fillId="0" borderId="12" xfId="0" applyFont="1" applyFill="1" applyBorder="1"/>
    <xf numFmtId="164" fontId="0" fillId="37" borderId="10" xfId="0" applyNumberFormat="1" applyFill="1" applyBorder="1" applyAlignment="1">
      <alignment horizontal="center"/>
    </xf>
    <xf numFmtId="1" fontId="19" fillId="0" borderId="10" xfId="0" applyNumberFormat="1" applyFont="1" applyFill="1" applyBorder="1" applyAlignment="1">
      <alignment horizontal="center"/>
    </xf>
    <xf numFmtId="164" fontId="21" fillId="0" borderId="10" xfId="0" applyNumberFormat="1" applyFont="1" applyFill="1" applyBorder="1" applyAlignment="1">
      <alignment horizontal="center"/>
    </xf>
    <xf numFmtId="1" fontId="0" fillId="0" borderId="10" xfId="0" applyNumberFormat="1" applyFill="1" applyBorder="1" applyAlignment="1">
      <alignment horizontal="center"/>
    </xf>
    <xf numFmtId="164" fontId="19" fillId="0" borderId="13" xfId="0" applyNumberFormat="1" applyFont="1" applyFill="1" applyBorder="1" applyAlignment="1">
      <alignment horizontal="center"/>
    </xf>
    <xf numFmtId="164" fontId="19" fillId="0" borderId="11" xfId="0" applyNumberFormat="1" applyFont="1" applyFill="1" applyBorder="1" applyAlignment="1">
      <alignment horizontal="center"/>
    </xf>
    <xf numFmtId="1" fontId="0" fillId="0" borderId="10" xfId="0" applyNumberFormat="1" applyBorder="1" applyAlignment="1">
      <alignment horizontal="left"/>
    </xf>
    <xf numFmtId="0" fontId="0" fillId="0" borderId="0" xfId="0" applyAlignment="1">
      <alignment horizontal="center"/>
    </xf>
    <xf numFmtId="0" fontId="0" fillId="42" borderId="10" xfId="0" applyFill="1" applyBorder="1" applyAlignment="1">
      <alignment horizontal="center"/>
    </xf>
    <xf numFmtId="164" fontId="4" fillId="42" borderId="10" xfId="107" applyNumberFormat="1" applyFont="1" applyFill="1" applyBorder="1" applyAlignment="1">
      <alignment horizontal="center"/>
    </xf>
    <xf numFmtId="0" fontId="19" fillId="42" borderId="10" xfId="0" applyFont="1" applyFill="1" applyBorder="1" applyAlignment="1">
      <alignment horizontal="center" wrapText="1"/>
    </xf>
    <xf numFmtId="0" fontId="19" fillId="42" borderId="10" xfId="0" applyFont="1" applyFill="1" applyBorder="1" applyAlignment="1">
      <alignment horizontal="center" vertical="center" wrapText="1"/>
    </xf>
    <xf numFmtId="0" fontId="0" fillId="0" borderId="0" xfId="0"/>
    <xf numFmtId="164" fontId="0" fillId="44" borderId="13" xfId="0" applyNumberFormat="1" applyFill="1" applyBorder="1" applyAlignment="1">
      <alignment horizontal="center"/>
    </xf>
    <xf numFmtId="1" fontId="42" fillId="44" borderId="10" xfId="0" applyNumberFormat="1" applyFont="1" applyFill="1" applyBorder="1" applyAlignment="1"/>
    <xf numFmtId="164" fontId="21" fillId="44" borderId="12" xfId="0" applyNumberFormat="1" applyFont="1" applyFill="1" applyBorder="1" applyAlignment="1">
      <alignment horizontal="center"/>
    </xf>
    <xf numFmtId="0" fontId="21" fillId="44" borderId="12" xfId="0" applyFont="1" applyFill="1" applyBorder="1" applyAlignment="1">
      <alignment horizontal="center"/>
    </xf>
    <xf numFmtId="1" fontId="42" fillId="44" borderId="10" xfId="79" applyNumberFormat="1" applyFont="1" applyFill="1" applyBorder="1" applyAlignment="1"/>
    <xf numFmtId="164" fontId="21" fillId="44" borderId="13" xfId="79" applyNumberFormat="1" applyFont="1" applyFill="1" applyBorder="1" applyAlignment="1">
      <alignment horizontal="center"/>
    </xf>
    <xf numFmtId="164" fontId="21" fillId="44" borderId="12" xfId="79" applyNumberFormat="1" applyFont="1" applyFill="1" applyBorder="1" applyAlignment="1">
      <alignment horizontal="center"/>
    </xf>
    <xf numFmtId="0" fontId="21" fillId="44" borderId="13" xfId="0" applyFont="1" applyFill="1" applyBorder="1" applyAlignment="1">
      <alignment horizontal="center"/>
    </xf>
    <xf numFmtId="1" fontId="26" fillId="44" borderId="10" xfId="0" applyNumberFormat="1" applyFont="1" applyFill="1" applyBorder="1" applyAlignment="1">
      <alignment vertical="center" wrapText="1"/>
    </xf>
    <xf numFmtId="164" fontId="23" fillId="44" borderId="12" xfId="0" applyNumberFormat="1" applyFont="1" applyFill="1" applyBorder="1" applyAlignment="1">
      <alignment horizontal="center" vertical="center" wrapText="1"/>
    </xf>
    <xf numFmtId="1" fontId="44" fillId="44" borderId="10" xfId="0" applyNumberFormat="1" applyFont="1" applyFill="1" applyBorder="1" applyAlignment="1">
      <alignment wrapText="1"/>
    </xf>
    <xf numFmtId="164" fontId="24" fillId="44" borderId="12" xfId="0" applyNumberFormat="1" applyFont="1" applyFill="1" applyBorder="1" applyAlignment="1">
      <alignment horizontal="center" wrapText="1"/>
    </xf>
    <xf numFmtId="164" fontId="43" fillId="44" borderId="10" xfId="49" applyNumberFormat="1" applyFont="1" applyFill="1" applyBorder="1" applyAlignment="1"/>
    <xf numFmtId="1" fontId="26" fillId="44" borderId="10" xfId="0" applyNumberFormat="1" applyFont="1" applyFill="1" applyBorder="1" applyAlignment="1">
      <alignment wrapText="1"/>
    </xf>
    <xf numFmtId="164" fontId="21" fillId="44" borderId="13" xfId="0" applyNumberFormat="1" applyFont="1" applyFill="1" applyBorder="1" applyAlignment="1">
      <alignment horizontal="center"/>
    </xf>
    <xf numFmtId="0" fontId="42" fillId="44" borderId="10" xfId="0" applyFont="1" applyFill="1" applyBorder="1" applyAlignment="1"/>
    <xf numFmtId="0" fontId="44" fillId="44" borderId="10" xfId="0" applyFont="1" applyFill="1" applyBorder="1" applyAlignment="1">
      <alignment wrapText="1"/>
    </xf>
    <xf numFmtId="164" fontId="43" fillId="44" borderId="10" xfId="0" applyNumberFormat="1" applyFont="1" applyFill="1" applyBorder="1" applyAlignment="1">
      <alignment horizontal="left"/>
    </xf>
    <xf numFmtId="164" fontId="0" fillId="44" borderId="0" xfId="0" applyNumberFormat="1" applyFill="1" applyAlignment="1">
      <alignment horizontal="center"/>
    </xf>
    <xf numFmtId="164" fontId="19" fillId="44" borderId="10" xfId="0" applyNumberFormat="1" applyFont="1" applyFill="1" applyBorder="1" applyAlignment="1">
      <alignment horizontal="center"/>
    </xf>
    <xf numFmtId="164" fontId="43" fillId="44" borderId="10" xfId="0" applyNumberFormat="1" applyFont="1" applyFill="1" applyBorder="1" applyAlignment="1"/>
    <xf numFmtId="164" fontId="19" fillId="44" borderId="12" xfId="0" applyNumberFormat="1" applyFont="1" applyFill="1" applyBorder="1" applyAlignment="1">
      <alignment horizontal="center"/>
    </xf>
    <xf numFmtId="1" fontId="42" fillId="44" borderId="10" xfId="0" applyNumberFormat="1" applyFont="1" applyFill="1" applyBorder="1"/>
    <xf numFmtId="164" fontId="24" fillId="44" borderId="13" xfId="0" applyNumberFormat="1" applyFont="1" applyFill="1" applyBorder="1" applyAlignment="1">
      <alignment horizontal="center" wrapText="1"/>
    </xf>
    <xf numFmtId="164" fontId="24" fillId="44" borderId="11" xfId="0" applyNumberFormat="1" applyFont="1" applyFill="1" applyBorder="1" applyAlignment="1">
      <alignment horizontal="center" wrapText="1"/>
    </xf>
    <xf numFmtId="164" fontId="19" fillId="44" borderId="13" xfId="49" applyNumberFormat="1" applyFont="1" applyFill="1" applyBorder="1" applyAlignment="1">
      <alignment horizontal="center"/>
    </xf>
    <xf numFmtId="164" fontId="19" fillId="41" borderId="11" xfId="0" applyNumberFormat="1" applyFont="1" applyFill="1" applyBorder="1" applyAlignment="1">
      <alignment horizontal="center"/>
    </xf>
    <xf numFmtId="14" fontId="0" fillId="0" borderId="10" xfId="0" applyNumberFormat="1" applyFill="1" applyBorder="1" applyAlignment="1">
      <alignment horizontal="center"/>
    </xf>
    <xf numFmtId="0" fontId="0" fillId="0" borderId="12" xfId="0" applyFill="1" applyBorder="1" applyAlignment="1">
      <alignment horizontal="center" vertical="center"/>
    </xf>
    <xf numFmtId="1" fontId="0" fillId="0" borderId="10" xfId="0" applyNumberFormat="1" applyFill="1" applyBorder="1"/>
    <xf numFmtId="164" fontId="23" fillId="44" borderId="13" xfId="0" applyNumberFormat="1" applyFont="1" applyFill="1" applyBorder="1" applyAlignment="1">
      <alignment horizontal="center" wrapText="1"/>
    </xf>
    <xf numFmtId="164" fontId="0" fillId="44" borderId="11" xfId="0" applyNumberFormat="1" applyFill="1" applyBorder="1" applyAlignment="1">
      <alignment horizontal="center"/>
    </xf>
    <xf numFmtId="164" fontId="19" fillId="0" borderId="12" xfId="0" applyNumberFormat="1" applyFont="1" applyFill="1" applyBorder="1" applyAlignment="1">
      <alignment horizontal="center" vertical="center" wrapText="1"/>
    </xf>
    <xf numFmtId="0" fontId="19" fillId="37" borderId="10" xfId="0" applyFont="1" applyFill="1" applyBorder="1" applyAlignment="1">
      <alignment horizontal="center"/>
    </xf>
    <xf numFmtId="0" fontId="0" fillId="0" borderId="0" xfId="0"/>
    <xf numFmtId="0" fontId="0" fillId="33" borderId="10" xfId="0" applyFont="1" applyFill="1" applyBorder="1" applyAlignment="1">
      <alignment horizontal="center"/>
    </xf>
    <xf numFmtId="164" fontId="43" fillId="37" borderId="10" xfId="0" applyNumberFormat="1" applyFont="1" applyFill="1" applyBorder="1" applyAlignment="1">
      <alignment horizontal="left"/>
    </xf>
    <xf numFmtId="0" fontId="0" fillId="44" borderId="10" xfId="0" applyFill="1" applyBorder="1"/>
    <xf numFmtId="0" fontId="0" fillId="33" borderId="14" xfId="0" applyFill="1" applyBorder="1" applyAlignment="1">
      <alignment horizontal="center"/>
    </xf>
    <xf numFmtId="0" fontId="0" fillId="33" borderId="17" xfId="0" applyFill="1" applyBorder="1" applyAlignment="1">
      <alignment horizontal="center"/>
    </xf>
    <xf numFmtId="0" fontId="42" fillId="44" borderId="17" xfId="0" applyFont="1" applyFill="1" applyBorder="1" applyAlignment="1">
      <alignment horizontal="left"/>
    </xf>
    <xf numFmtId="1" fontId="0" fillId="33" borderId="10" xfId="0" applyNumberFormat="1" applyFont="1" applyFill="1" applyBorder="1" applyAlignment="1">
      <alignment horizontal="center"/>
    </xf>
    <xf numFmtId="164" fontId="0" fillId="33" borderId="10" xfId="0" applyNumberFormat="1" applyFont="1" applyFill="1" applyBorder="1" applyAlignment="1">
      <alignment horizontal="center"/>
    </xf>
    <xf numFmtId="164" fontId="0" fillId="44" borderId="14" xfId="0" applyNumberFormat="1" applyFill="1" applyBorder="1" applyAlignment="1">
      <alignment horizontal="center"/>
    </xf>
    <xf numFmtId="1" fontId="42" fillId="44" borderId="14" xfId="0" applyNumberFormat="1" applyFont="1" applyFill="1" applyBorder="1" applyAlignment="1"/>
    <xf numFmtId="164" fontId="0" fillId="43" borderId="14" xfId="0" applyNumberFormat="1" applyFill="1" applyBorder="1" applyAlignment="1">
      <alignment horizontal="center"/>
    </xf>
    <xf numFmtId="1" fontId="21" fillId="39" borderId="14" xfId="0" applyNumberFormat="1" applyFont="1" applyFill="1" applyBorder="1" applyAlignment="1">
      <alignment horizontal="left"/>
    </xf>
    <xf numFmtId="164" fontId="0" fillId="39" borderId="14" xfId="0" applyNumberFormat="1" applyFont="1" applyFill="1" applyBorder="1" applyAlignment="1">
      <alignment horizontal="center"/>
    </xf>
    <xf numFmtId="164" fontId="0" fillId="41" borderId="16" xfId="0" applyNumberFormat="1" applyFont="1" applyFill="1" applyBorder="1" applyAlignment="1">
      <alignment horizontal="center"/>
    </xf>
    <xf numFmtId="164" fontId="22" fillId="35" borderId="19" xfId="0" applyNumberFormat="1" applyFont="1" applyFill="1" applyBorder="1" applyAlignment="1">
      <alignment horizontal="center"/>
    </xf>
    <xf numFmtId="164" fontId="0" fillId="0" borderId="15" xfId="0" applyNumberFormat="1" applyFill="1" applyBorder="1" applyAlignment="1">
      <alignment horizontal="center"/>
    </xf>
    <xf numFmtId="0" fontId="0" fillId="39" borderId="10" xfId="0" applyFill="1" applyBorder="1"/>
    <xf numFmtId="1" fontId="42" fillId="0" borderId="10" xfId="0" applyNumberFormat="1" applyFont="1" applyFill="1" applyBorder="1" applyAlignment="1">
      <alignment horizontal="left"/>
    </xf>
    <xf numFmtId="1" fontId="42" fillId="0" borderId="10" xfId="0" applyNumberFormat="1" applyFont="1" applyFill="1" applyBorder="1" applyAlignment="1"/>
    <xf numFmtId="164" fontId="21" fillId="0" borderId="12" xfId="0" applyNumberFormat="1" applyFont="1" applyFill="1" applyBorder="1" applyAlignment="1">
      <alignment horizontal="center"/>
    </xf>
    <xf numFmtId="164" fontId="4" fillId="0" borderId="10" xfId="107" applyNumberFormat="1" applyFont="1" applyFill="1" applyBorder="1" applyAlignment="1">
      <alignment horizontal="center"/>
    </xf>
    <xf numFmtId="1" fontId="21" fillId="0" borderId="10" xfId="79" applyNumberFormat="1" applyFont="1" applyFill="1" applyBorder="1" applyAlignment="1">
      <alignment horizontal="left"/>
    </xf>
    <xf numFmtId="164" fontId="0" fillId="0" borderId="10" xfId="79" applyNumberFormat="1" applyFont="1" applyFill="1" applyBorder="1" applyAlignment="1">
      <alignment horizontal="center"/>
    </xf>
    <xf numFmtId="164" fontId="0" fillId="0" borderId="11" xfId="79" applyNumberFormat="1" applyFont="1" applyFill="1" applyBorder="1" applyAlignment="1">
      <alignment horizontal="center"/>
    </xf>
    <xf numFmtId="164" fontId="22" fillId="0" borderId="13" xfId="0" applyNumberFormat="1" applyFont="1" applyFill="1" applyBorder="1" applyAlignment="1">
      <alignment horizontal="center"/>
    </xf>
    <xf numFmtId="0" fontId="44" fillId="0" borderId="10" xfId="0" applyFont="1" applyFill="1" applyBorder="1" applyAlignment="1">
      <alignment wrapText="1"/>
    </xf>
    <xf numFmtId="164" fontId="24" fillId="0" borderId="12" xfId="0" applyNumberFormat="1" applyFont="1" applyFill="1" applyBorder="1" applyAlignment="1">
      <alignment horizontal="center" wrapText="1"/>
    </xf>
    <xf numFmtId="164" fontId="24" fillId="0" borderId="10" xfId="0" applyNumberFormat="1" applyFont="1" applyFill="1" applyBorder="1" applyAlignment="1">
      <alignment horizontal="center" wrapText="1"/>
    </xf>
    <xf numFmtId="0" fontId="0" fillId="0" borderId="11" xfId="79" applyFont="1" applyFill="1" applyBorder="1" applyAlignment="1">
      <alignment horizontal="center"/>
    </xf>
    <xf numFmtId="2" fontId="0" fillId="33" borderId="10" xfId="0" applyNumberFormat="1" applyFill="1" applyBorder="1" applyAlignment="1">
      <alignment horizontal="center"/>
    </xf>
    <xf numFmtId="2" fontId="0" fillId="33" borderId="14" xfId="0" applyNumberFormat="1" applyFill="1" applyBorder="1" applyAlignment="1">
      <alignment horizontal="center"/>
    </xf>
    <xf numFmtId="2" fontId="0" fillId="33" borderId="10" xfId="0" applyNumberFormat="1" applyFont="1" applyFill="1" applyBorder="1" applyAlignment="1">
      <alignment horizontal="center"/>
    </xf>
    <xf numFmtId="2" fontId="0" fillId="33" borderId="17" xfId="0" applyNumberFormat="1" applyFill="1" applyBorder="1" applyAlignment="1">
      <alignment horizontal="center"/>
    </xf>
    <xf numFmtId="2" fontId="0" fillId="33" borderId="11" xfId="0" applyNumberFormat="1" applyFill="1" applyBorder="1" applyAlignment="1">
      <alignment horizontal="center"/>
    </xf>
    <xf numFmtId="2" fontId="0" fillId="33" borderId="11" xfId="0" applyNumberFormat="1" applyFont="1" applyFill="1" applyBorder="1" applyAlignment="1">
      <alignment horizontal="center"/>
    </xf>
    <xf numFmtId="2" fontId="0" fillId="39" borderId="10" xfId="79" applyNumberFormat="1" applyFont="1" applyFill="1" applyBorder="1" applyAlignment="1">
      <alignment horizontal="center"/>
    </xf>
    <xf numFmtId="164" fontId="42" fillId="44" borderId="10" xfId="49" applyNumberFormat="1" applyFont="1" applyFill="1" applyBorder="1" applyAlignment="1"/>
    <xf numFmtId="164" fontId="0" fillId="44" borderId="13" xfId="0" applyNumberFormat="1" applyFont="1" applyFill="1" applyBorder="1" applyAlignment="1">
      <alignment horizontal="center"/>
    </xf>
    <xf numFmtId="164" fontId="0" fillId="44" borderId="13" xfId="79" applyNumberFormat="1" applyFont="1" applyFill="1" applyBorder="1" applyAlignment="1">
      <alignment horizontal="center"/>
    </xf>
    <xf numFmtId="164" fontId="22" fillId="44" borderId="13" xfId="0" applyNumberFormat="1" applyFont="1" applyFill="1" applyBorder="1" applyAlignment="1">
      <alignment horizontal="center" wrapText="1"/>
    </xf>
    <xf numFmtId="164" fontId="0" fillId="44" borderId="11" xfId="0" applyNumberFormat="1" applyFont="1" applyFill="1" applyBorder="1" applyAlignment="1">
      <alignment horizontal="center"/>
    </xf>
    <xf numFmtId="164" fontId="22" fillId="44" borderId="11" xfId="0" applyNumberFormat="1" applyFont="1" applyFill="1" applyBorder="1" applyAlignment="1">
      <alignment horizontal="center" wrapText="1"/>
    </xf>
    <xf numFmtId="164" fontId="0" fillId="44" borderId="0" xfId="0" applyNumberFormat="1" applyFont="1" applyFill="1" applyAlignment="1">
      <alignment horizontal="center"/>
    </xf>
    <xf numFmtId="164" fontId="0" fillId="44" borderId="10" xfId="0" applyNumberFormat="1" applyFont="1" applyFill="1" applyBorder="1" applyAlignment="1">
      <alignment horizontal="center"/>
    </xf>
    <xf numFmtId="164" fontId="0" fillId="44" borderId="13" xfId="49" applyNumberFormat="1" applyFont="1" applyFill="1" applyBorder="1" applyAlignment="1">
      <alignment horizontal="center"/>
    </xf>
    <xf numFmtId="0" fontId="0" fillId="44" borderId="10" xfId="0" applyFont="1" applyFill="1" applyBorder="1"/>
    <xf numFmtId="164" fontId="22" fillId="44" borderId="10" xfId="0" applyNumberFormat="1" applyFont="1" applyFill="1" applyBorder="1" applyAlignment="1">
      <alignment horizontal="center" wrapText="1"/>
    </xf>
    <xf numFmtId="164" fontId="22" fillId="44" borderId="12" xfId="0" applyNumberFormat="1" applyFont="1" applyFill="1" applyBorder="1" applyAlignment="1">
      <alignment horizontal="center" wrapText="1"/>
    </xf>
    <xf numFmtId="164" fontId="0" fillId="44" borderId="12" xfId="0" applyNumberFormat="1" applyFont="1" applyFill="1" applyBorder="1" applyAlignment="1">
      <alignment horizontal="center"/>
    </xf>
    <xf numFmtId="2" fontId="22" fillId="44" borderId="13" xfId="0" applyNumberFormat="1" applyFont="1" applyFill="1" applyBorder="1" applyAlignment="1">
      <alignment horizontal="center" wrapText="1"/>
    </xf>
    <xf numFmtId="2" fontId="22" fillId="44" borderId="12" xfId="0" applyNumberFormat="1" applyFont="1" applyFill="1" applyBorder="1" applyAlignment="1">
      <alignment horizontal="center" wrapText="1"/>
    </xf>
    <xf numFmtId="164" fontId="27" fillId="44" borderId="13" xfId="0" applyNumberFormat="1" applyFont="1" applyFill="1" applyBorder="1" applyAlignment="1">
      <alignment horizontal="center" wrapText="1"/>
    </xf>
    <xf numFmtId="164" fontId="0" fillId="44" borderId="12" xfId="79" applyNumberFormat="1" applyFont="1" applyFill="1" applyBorder="1" applyAlignment="1">
      <alignment horizontal="center"/>
    </xf>
    <xf numFmtId="164" fontId="4" fillId="44" borderId="10" xfId="79" applyNumberFormat="1" applyFont="1" applyFill="1" applyBorder="1" applyAlignment="1">
      <alignment horizontal="center"/>
    </xf>
    <xf numFmtId="164" fontId="4" fillId="44" borderId="10" xfId="0" applyNumberFormat="1" applyFont="1" applyFill="1" applyBorder="1" applyAlignment="1">
      <alignment horizontal="center"/>
    </xf>
    <xf numFmtId="164" fontId="0" fillId="44" borderId="10" xfId="0" applyNumberFormat="1" applyFont="1" applyFill="1" applyBorder="1"/>
    <xf numFmtId="0" fontId="0" fillId="39" borderId="10" xfId="0" applyFont="1" applyFill="1" applyBorder="1"/>
    <xf numFmtId="164" fontId="0" fillId="35" borderId="10" xfId="0" applyNumberFormat="1" applyFont="1" applyFill="1" applyBorder="1" applyAlignment="1">
      <alignment horizontal="center"/>
    </xf>
    <xf numFmtId="164" fontId="0" fillId="0" borderId="15" xfId="0" applyNumberFormat="1" applyFont="1" applyFill="1" applyBorder="1" applyAlignment="1">
      <alignment horizontal="center"/>
    </xf>
    <xf numFmtId="164" fontId="42" fillId="44" borderId="10" xfId="0" applyNumberFormat="1" applyFont="1" applyFill="1" applyBorder="1" applyAlignment="1">
      <alignment horizontal="left"/>
    </xf>
    <xf numFmtId="164" fontId="0" fillId="44" borderId="10" xfId="79" applyNumberFormat="1" applyFont="1" applyFill="1" applyBorder="1" applyAlignment="1">
      <alignment horizontal="center"/>
    </xf>
    <xf numFmtId="0" fontId="21" fillId="44" borderId="10" xfId="0" applyFont="1" applyFill="1" applyBorder="1"/>
    <xf numFmtId="0" fontId="19" fillId="40" borderId="0" xfId="0" applyFont="1" applyFill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0" fillId="0" borderId="10" xfId="0" applyFill="1" applyBorder="1" applyAlignment="1">
      <alignment horizontal="center"/>
    </xf>
    <xf numFmtId="14" fontId="0" fillId="0" borderId="10" xfId="0" applyNumberFormat="1" applyFill="1" applyBorder="1" applyAlignment="1">
      <alignment horizontal="left"/>
    </xf>
    <xf numFmtId="0" fontId="19" fillId="0" borderId="14" xfId="0" applyFont="1" applyFill="1" applyBorder="1" applyAlignment="1">
      <alignment horizontal="center"/>
    </xf>
    <xf numFmtId="164" fontId="0" fillId="43" borderId="10" xfId="0" applyNumberFormat="1" applyFont="1" applyFill="1" applyBorder="1" applyAlignment="1">
      <alignment horizontal="center"/>
    </xf>
    <xf numFmtId="14" fontId="0" fillId="0" borderId="10" xfId="0" applyNumberFormat="1" applyBorder="1" applyAlignment="1">
      <alignment horizontal="left" indent="1"/>
    </xf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1" fontId="0" fillId="0" borderId="10" xfId="0" applyNumberFormat="1" applyFill="1" applyBorder="1" applyAlignment="1">
      <alignment horizontal="left"/>
    </xf>
    <xf numFmtId="164" fontId="0" fillId="38" borderId="10" xfId="0" applyNumberFormat="1" applyFont="1" applyFill="1" applyBorder="1" applyAlignment="1">
      <alignment horizontal="center"/>
    </xf>
    <xf numFmtId="164" fontId="0" fillId="38" borderId="14" xfId="0" applyNumberFormat="1" applyFont="1" applyFill="1" applyBorder="1" applyAlignment="1">
      <alignment horizontal="center"/>
    </xf>
    <xf numFmtId="164" fontId="22" fillId="38" borderId="10" xfId="0" applyNumberFormat="1" applyFont="1" applyFill="1" applyBorder="1" applyAlignment="1">
      <alignment horizontal="center" wrapText="1"/>
    </xf>
    <xf numFmtId="164" fontId="0" fillId="37" borderId="10" xfId="0" applyNumberFormat="1" applyFont="1" applyFill="1" applyBorder="1" applyAlignment="1">
      <alignment horizontal="center"/>
    </xf>
    <xf numFmtId="164" fontId="4" fillId="41" borderId="11" xfId="79" applyNumberFormat="1" applyFont="1" applyFill="1" applyBorder="1" applyAlignment="1">
      <alignment horizontal="center"/>
    </xf>
    <xf numFmtId="164" fontId="4" fillId="41" borderId="18" xfId="79" applyNumberFormat="1" applyFont="1" applyFill="1" applyBorder="1" applyAlignment="1">
      <alignment horizontal="center"/>
    </xf>
    <xf numFmtId="164" fontId="4" fillId="41" borderId="10" xfId="79" applyNumberFormat="1" applyFont="1" applyFill="1" applyBorder="1" applyAlignment="1">
      <alignment horizontal="center"/>
    </xf>
    <xf numFmtId="164" fontId="4" fillId="41" borderId="16" xfId="49" applyNumberFormat="1" applyFont="1" applyFill="1" applyBorder="1" applyAlignment="1">
      <alignment horizontal="center"/>
    </xf>
    <xf numFmtId="164" fontId="4" fillId="41" borderId="11" xfId="49" applyNumberFormat="1" applyFont="1" applyFill="1" applyBorder="1" applyAlignment="1">
      <alignment horizontal="center"/>
    </xf>
    <xf numFmtId="164" fontId="0" fillId="36" borderId="10" xfId="0" applyNumberFormat="1" applyFont="1" applyFill="1" applyBorder="1" applyAlignment="1">
      <alignment horizontal="center"/>
    </xf>
    <xf numFmtId="164" fontId="0" fillId="36" borderId="14" xfId="0" applyNumberFormat="1" applyFont="1" applyFill="1" applyBorder="1" applyAlignment="1">
      <alignment horizontal="center"/>
    </xf>
    <xf numFmtId="164" fontId="0" fillId="34" borderId="10" xfId="0" applyNumberFormat="1" applyFont="1" applyFill="1" applyBorder="1" applyAlignment="1">
      <alignment horizontal="center"/>
    </xf>
    <xf numFmtId="164" fontId="0" fillId="34" borderId="14" xfId="0" applyNumberFormat="1" applyFont="1" applyFill="1" applyBorder="1" applyAlignment="1">
      <alignment horizontal="center"/>
    </xf>
    <xf numFmtId="164" fontId="0" fillId="42" borderId="14" xfId="0" applyNumberFormat="1" applyFont="1" applyFill="1" applyBorder="1" applyAlignment="1">
      <alignment horizontal="center"/>
    </xf>
    <xf numFmtId="164" fontId="0" fillId="44" borderId="14" xfId="0" applyNumberFormat="1" applyFont="1" applyFill="1" applyBorder="1" applyAlignment="1">
      <alignment horizontal="center"/>
    </xf>
    <xf numFmtId="0" fontId="11" fillId="4" borderId="0" xfId="8"/>
    <xf numFmtId="0" fontId="9" fillId="2" borderId="0" xfId="6" applyBorder="1"/>
    <xf numFmtId="164" fontId="0" fillId="0" borderId="10" xfId="0" applyNumberFormat="1" applyFont="1" applyFill="1" applyBorder="1" applyAlignment="1">
      <alignment horizontal="center"/>
    </xf>
    <xf numFmtId="0" fontId="27" fillId="34" borderId="10" xfId="0" applyFont="1" applyFill="1" applyBorder="1" applyAlignment="1">
      <alignment horizontal="center" vertical="center"/>
    </xf>
    <xf numFmtId="0" fontId="22" fillId="34" borderId="10" xfId="0" applyFont="1" applyFill="1" applyBorder="1" applyAlignment="1">
      <alignment horizontal="center" vertical="center"/>
    </xf>
    <xf numFmtId="0" fontId="19" fillId="34" borderId="10" xfId="0" applyFont="1" applyFill="1" applyBorder="1" applyAlignment="1">
      <alignment horizontal="center" vertical="center"/>
    </xf>
    <xf numFmtId="0" fontId="0" fillId="34" borderId="10" xfId="0" applyFill="1" applyBorder="1" applyAlignment="1">
      <alignment horizontal="center" vertical="center"/>
    </xf>
    <xf numFmtId="0" fontId="25" fillId="33" borderId="10" xfId="0" applyFont="1" applyFill="1" applyBorder="1" applyAlignment="1">
      <alignment horizontal="center" vertical="center" wrapText="1"/>
    </xf>
    <xf numFmtId="0" fontId="23" fillId="44" borderId="10" xfId="0" applyFont="1" applyFill="1" applyBorder="1" applyAlignment="1">
      <alignment horizontal="center" vertical="center" wrapText="1"/>
    </xf>
    <xf numFmtId="0" fontId="19" fillId="39" borderId="10" xfId="0" applyFont="1" applyFill="1" applyBorder="1" applyAlignment="1">
      <alignment horizontal="center" vertical="center"/>
    </xf>
    <xf numFmtId="0" fontId="27" fillId="35" borderId="10" xfId="0" applyFont="1" applyFill="1" applyBorder="1" applyAlignment="1">
      <alignment horizontal="center" vertical="center" wrapText="1"/>
    </xf>
    <xf numFmtId="0" fontId="19" fillId="36" borderId="10" xfId="0" applyFont="1" applyFill="1" applyBorder="1" applyAlignment="1">
      <alignment horizontal="center" vertical="center" wrapText="1"/>
    </xf>
  </cellXfs>
  <cellStyles count="237">
    <cellStyle name="20% - Accent1" xfId="19" builtinId="30" customBuiltin="1"/>
    <cellStyle name="20% - Accent1 2" xfId="56" xr:uid="{00000000-0005-0000-0000-000001000000}"/>
    <cellStyle name="20% - Accent1 2 2" xfId="173" xr:uid="{00000000-0005-0000-0000-000002000000}"/>
    <cellStyle name="20% - Accent1 3" xfId="81" xr:uid="{00000000-0005-0000-0000-000003000000}"/>
    <cellStyle name="20% - Accent1 3 2" xfId="191" xr:uid="{00000000-0005-0000-0000-000004000000}"/>
    <cellStyle name="20% - Accent1 4" xfId="95" xr:uid="{00000000-0005-0000-0000-000005000000}"/>
    <cellStyle name="20% - Accent1 4 2" xfId="205" xr:uid="{00000000-0005-0000-0000-000006000000}"/>
    <cellStyle name="20% - Accent1 5" xfId="109" xr:uid="{00000000-0005-0000-0000-000007000000}"/>
    <cellStyle name="20% - Accent1 6" xfId="145" xr:uid="{00000000-0005-0000-0000-000008000000}"/>
    <cellStyle name="20% - Accent1 7" xfId="224" xr:uid="{00000000-0005-0000-0000-000009000000}"/>
    <cellStyle name="20% - Accent2" xfId="23" builtinId="34" customBuiltin="1"/>
    <cellStyle name="20% - Accent2 2" xfId="60" xr:uid="{00000000-0005-0000-0000-00000B000000}"/>
    <cellStyle name="20% - Accent2 2 2" xfId="177" xr:uid="{00000000-0005-0000-0000-00000C000000}"/>
    <cellStyle name="20% - Accent2 3" xfId="83" xr:uid="{00000000-0005-0000-0000-00000D000000}"/>
    <cellStyle name="20% - Accent2 3 2" xfId="193" xr:uid="{00000000-0005-0000-0000-00000E000000}"/>
    <cellStyle name="20% - Accent2 4" xfId="97" xr:uid="{00000000-0005-0000-0000-00000F000000}"/>
    <cellStyle name="20% - Accent2 4 2" xfId="207" xr:uid="{00000000-0005-0000-0000-000010000000}"/>
    <cellStyle name="20% - Accent2 5" xfId="111" xr:uid="{00000000-0005-0000-0000-000011000000}"/>
    <cellStyle name="20% - Accent2 6" xfId="149" xr:uid="{00000000-0005-0000-0000-000012000000}"/>
    <cellStyle name="20% - Accent2 7" xfId="236" xr:uid="{00000000-0005-0000-0000-000013000000}"/>
    <cellStyle name="20% - Accent3" xfId="27" builtinId="38" customBuiltin="1"/>
    <cellStyle name="20% - Accent3 2" xfId="64" xr:uid="{00000000-0005-0000-0000-000015000000}"/>
    <cellStyle name="20% - Accent3 2 2" xfId="179" xr:uid="{00000000-0005-0000-0000-000016000000}"/>
    <cellStyle name="20% - Accent3 3" xfId="85" xr:uid="{00000000-0005-0000-0000-000017000000}"/>
    <cellStyle name="20% - Accent3 3 2" xfId="195" xr:uid="{00000000-0005-0000-0000-000018000000}"/>
    <cellStyle name="20% - Accent3 4" xfId="99" xr:uid="{00000000-0005-0000-0000-000019000000}"/>
    <cellStyle name="20% - Accent3 4 2" xfId="209" xr:uid="{00000000-0005-0000-0000-00001A000000}"/>
    <cellStyle name="20% - Accent3 5" xfId="113" xr:uid="{00000000-0005-0000-0000-00001B000000}"/>
    <cellStyle name="20% - Accent3 6" xfId="153" xr:uid="{00000000-0005-0000-0000-00001C000000}"/>
    <cellStyle name="20% - Accent3 7" xfId="229" xr:uid="{00000000-0005-0000-0000-00001D000000}"/>
    <cellStyle name="20% - Accent4" xfId="31" builtinId="42" customBuiltin="1"/>
    <cellStyle name="20% - Accent4 2" xfId="68" xr:uid="{00000000-0005-0000-0000-00001F000000}"/>
    <cellStyle name="20% - Accent4 2 2" xfId="182" xr:uid="{00000000-0005-0000-0000-000020000000}"/>
    <cellStyle name="20% - Accent4 3" xfId="87" xr:uid="{00000000-0005-0000-0000-000021000000}"/>
    <cellStyle name="20% - Accent4 3 2" xfId="197" xr:uid="{00000000-0005-0000-0000-000022000000}"/>
    <cellStyle name="20% - Accent4 4" xfId="101" xr:uid="{00000000-0005-0000-0000-000023000000}"/>
    <cellStyle name="20% - Accent4 4 2" xfId="211" xr:uid="{00000000-0005-0000-0000-000024000000}"/>
    <cellStyle name="20% - Accent4 5" xfId="115" xr:uid="{00000000-0005-0000-0000-000025000000}"/>
    <cellStyle name="20% - Accent4 6" xfId="157" xr:uid="{00000000-0005-0000-0000-000026000000}"/>
    <cellStyle name="20% - Accent4 7" xfId="219" xr:uid="{00000000-0005-0000-0000-000027000000}"/>
    <cellStyle name="20% - Accent5" xfId="35" builtinId="46" customBuiltin="1"/>
    <cellStyle name="20% - Accent5 2" xfId="72" xr:uid="{00000000-0005-0000-0000-000029000000}"/>
    <cellStyle name="20% - Accent5 2 2" xfId="184" xr:uid="{00000000-0005-0000-0000-00002A000000}"/>
    <cellStyle name="20% - Accent5 3" xfId="89" xr:uid="{00000000-0005-0000-0000-00002B000000}"/>
    <cellStyle name="20% - Accent5 3 2" xfId="199" xr:uid="{00000000-0005-0000-0000-00002C000000}"/>
    <cellStyle name="20% - Accent5 4" xfId="103" xr:uid="{00000000-0005-0000-0000-00002D000000}"/>
    <cellStyle name="20% - Accent5 4 2" xfId="213" xr:uid="{00000000-0005-0000-0000-00002E000000}"/>
    <cellStyle name="20% - Accent5 5" xfId="117" xr:uid="{00000000-0005-0000-0000-00002F000000}"/>
    <cellStyle name="20% - Accent5 6" xfId="161" xr:uid="{00000000-0005-0000-0000-000030000000}"/>
    <cellStyle name="20% - Accent5 7" xfId="221" xr:uid="{00000000-0005-0000-0000-000031000000}"/>
    <cellStyle name="20% - Accent6" xfId="39" builtinId="50" customBuiltin="1"/>
    <cellStyle name="20% - Accent6 2" xfId="76" xr:uid="{00000000-0005-0000-0000-000033000000}"/>
    <cellStyle name="20% - Accent6 2 2" xfId="187" xr:uid="{00000000-0005-0000-0000-000034000000}"/>
    <cellStyle name="20% - Accent6 3" xfId="91" xr:uid="{00000000-0005-0000-0000-000035000000}"/>
    <cellStyle name="20% - Accent6 3 2" xfId="201" xr:uid="{00000000-0005-0000-0000-000036000000}"/>
    <cellStyle name="20% - Accent6 4" xfId="105" xr:uid="{00000000-0005-0000-0000-000037000000}"/>
    <cellStyle name="20% - Accent6 4 2" xfId="215" xr:uid="{00000000-0005-0000-0000-000038000000}"/>
    <cellStyle name="20% - Accent6 5" xfId="119" xr:uid="{00000000-0005-0000-0000-000039000000}"/>
    <cellStyle name="20% - Accent6 6" xfId="165" xr:uid="{00000000-0005-0000-0000-00003A000000}"/>
    <cellStyle name="20% - Accent6 7" xfId="234" xr:uid="{00000000-0005-0000-0000-00003B000000}"/>
    <cellStyle name="40% - Accent1" xfId="20" builtinId="31" customBuiltin="1"/>
    <cellStyle name="40% - Accent1 2" xfId="57" xr:uid="{00000000-0005-0000-0000-00003D000000}"/>
    <cellStyle name="40% - Accent1 2 2" xfId="174" xr:uid="{00000000-0005-0000-0000-00003E000000}"/>
    <cellStyle name="40% - Accent1 3" xfId="82" xr:uid="{00000000-0005-0000-0000-00003F000000}"/>
    <cellStyle name="40% - Accent1 3 2" xfId="192" xr:uid="{00000000-0005-0000-0000-000040000000}"/>
    <cellStyle name="40% - Accent1 4" xfId="96" xr:uid="{00000000-0005-0000-0000-000041000000}"/>
    <cellStyle name="40% - Accent1 4 2" xfId="206" xr:uid="{00000000-0005-0000-0000-000042000000}"/>
    <cellStyle name="40% - Accent1 5" xfId="110" xr:uid="{00000000-0005-0000-0000-000043000000}"/>
    <cellStyle name="40% - Accent1 6" xfId="146" xr:uid="{00000000-0005-0000-0000-000044000000}"/>
    <cellStyle name="40% - Accent1 7" xfId="217" xr:uid="{00000000-0005-0000-0000-000045000000}"/>
    <cellStyle name="40% - Accent2" xfId="24" builtinId="35" customBuiltin="1"/>
    <cellStyle name="40% - Accent2 2" xfId="61" xr:uid="{00000000-0005-0000-0000-000047000000}"/>
    <cellStyle name="40% - Accent2 2 2" xfId="178" xr:uid="{00000000-0005-0000-0000-000048000000}"/>
    <cellStyle name="40% - Accent2 3" xfId="84" xr:uid="{00000000-0005-0000-0000-000049000000}"/>
    <cellStyle name="40% - Accent2 3 2" xfId="194" xr:uid="{00000000-0005-0000-0000-00004A000000}"/>
    <cellStyle name="40% - Accent2 4" xfId="98" xr:uid="{00000000-0005-0000-0000-00004B000000}"/>
    <cellStyle name="40% - Accent2 4 2" xfId="208" xr:uid="{00000000-0005-0000-0000-00004C000000}"/>
    <cellStyle name="40% - Accent2 5" xfId="112" xr:uid="{00000000-0005-0000-0000-00004D000000}"/>
    <cellStyle name="40% - Accent2 6" xfId="150" xr:uid="{00000000-0005-0000-0000-00004E000000}"/>
    <cellStyle name="40% - Accent2 7" xfId="218" xr:uid="{00000000-0005-0000-0000-00004F000000}"/>
    <cellStyle name="40% - Accent3" xfId="28" builtinId="39" customBuiltin="1"/>
    <cellStyle name="40% - Accent3 2" xfId="65" xr:uid="{00000000-0005-0000-0000-000051000000}"/>
    <cellStyle name="40% - Accent3 2 2" xfId="180" xr:uid="{00000000-0005-0000-0000-000052000000}"/>
    <cellStyle name="40% - Accent3 3" xfId="86" xr:uid="{00000000-0005-0000-0000-000053000000}"/>
    <cellStyle name="40% - Accent3 3 2" xfId="196" xr:uid="{00000000-0005-0000-0000-000054000000}"/>
    <cellStyle name="40% - Accent3 4" xfId="100" xr:uid="{00000000-0005-0000-0000-000055000000}"/>
    <cellStyle name="40% - Accent3 4 2" xfId="210" xr:uid="{00000000-0005-0000-0000-000056000000}"/>
    <cellStyle name="40% - Accent3 5" xfId="114" xr:uid="{00000000-0005-0000-0000-000057000000}"/>
    <cellStyle name="40% - Accent3 6" xfId="154" xr:uid="{00000000-0005-0000-0000-000058000000}"/>
    <cellStyle name="40% - Accent3 7" xfId="121" xr:uid="{00000000-0005-0000-0000-000059000000}"/>
    <cellStyle name="40% - Accent4" xfId="32" builtinId="43" customBuiltin="1"/>
    <cellStyle name="40% - Accent4 2" xfId="69" xr:uid="{00000000-0005-0000-0000-00005B000000}"/>
    <cellStyle name="40% - Accent4 2 2" xfId="183" xr:uid="{00000000-0005-0000-0000-00005C000000}"/>
    <cellStyle name="40% - Accent4 3" xfId="88" xr:uid="{00000000-0005-0000-0000-00005D000000}"/>
    <cellStyle name="40% - Accent4 3 2" xfId="198" xr:uid="{00000000-0005-0000-0000-00005E000000}"/>
    <cellStyle name="40% - Accent4 4" xfId="102" xr:uid="{00000000-0005-0000-0000-00005F000000}"/>
    <cellStyle name="40% - Accent4 4 2" xfId="212" xr:uid="{00000000-0005-0000-0000-000060000000}"/>
    <cellStyle name="40% - Accent4 5" xfId="116" xr:uid="{00000000-0005-0000-0000-000061000000}"/>
    <cellStyle name="40% - Accent4 6" xfId="158" xr:uid="{00000000-0005-0000-0000-000062000000}"/>
    <cellStyle name="40% - Accent4 7" xfId="126" xr:uid="{00000000-0005-0000-0000-000063000000}"/>
    <cellStyle name="40% - Accent5" xfId="36" builtinId="47" customBuiltin="1"/>
    <cellStyle name="40% - Accent5 2" xfId="73" xr:uid="{00000000-0005-0000-0000-000065000000}"/>
    <cellStyle name="40% - Accent5 2 2" xfId="185" xr:uid="{00000000-0005-0000-0000-000066000000}"/>
    <cellStyle name="40% - Accent5 3" xfId="90" xr:uid="{00000000-0005-0000-0000-000067000000}"/>
    <cellStyle name="40% - Accent5 3 2" xfId="200" xr:uid="{00000000-0005-0000-0000-000068000000}"/>
    <cellStyle name="40% - Accent5 4" xfId="104" xr:uid="{00000000-0005-0000-0000-000069000000}"/>
    <cellStyle name="40% - Accent5 4 2" xfId="214" xr:uid="{00000000-0005-0000-0000-00006A000000}"/>
    <cellStyle name="40% - Accent5 5" xfId="118" xr:uid="{00000000-0005-0000-0000-00006B000000}"/>
    <cellStyle name="40% - Accent5 6" xfId="162" xr:uid="{00000000-0005-0000-0000-00006C000000}"/>
    <cellStyle name="40% - Accent5 7" xfId="124" xr:uid="{00000000-0005-0000-0000-00006D000000}"/>
    <cellStyle name="40% - Accent6" xfId="40" builtinId="51" customBuiltin="1"/>
    <cellStyle name="40% - Accent6 2" xfId="77" xr:uid="{00000000-0005-0000-0000-00006F000000}"/>
    <cellStyle name="40% - Accent6 2 2" xfId="188" xr:uid="{00000000-0005-0000-0000-000070000000}"/>
    <cellStyle name="40% - Accent6 3" xfId="92" xr:uid="{00000000-0005-0000-0000-000071000000}"/>
    <cellStyle name="40% - Accent6 3 2" xfId="202" xr:uid="{00000000-0005-0000-0000-000072000000}"/>
    <cellStyle name="40% - Accent6 4" xfId="106" xr:uid="{00000000-0005-0000-0000-000073000000}"/>
    <cellStyle name="40% - Accent6 4 2" xfId="216" xr:uid="{00000000-0005-0000-0000-000074000000}"/>
    <cellStyle name="40% - Accent6 5" xfId="120" xr:uid="{00000000-0005-0000-0000-000075000000}"/>
    <cellStyle name="40% - Accent6 6" xfId="166" xr:uid="{00000000-0005-0000-0000-000076000000}"/>
    <cellStyle name="40% - Accent6 7" xfId="227" xr:uid="{00000000-0005-0000-0000-000077000000}"/>
    <cellStyle name="60% - Accent1" xfId="21" builtinId="32" customBuiltin="1"/>
    <cellStyle name="60% - Accent1 2" xfId="58" xr:uid="{00000000-0005-0000-0000-000079000000}"/>
    <cellStyle name="60% - Accent1 3" xfId="147" xr:uid="{00000000-0005-0000-0000-00007A000000}"/>
    <cellStyle name="60% - Accent1 4" xfId="232" xr:uid="{00000000-0005-0000-0000-00007B000000}"/>
    <cellStyle name="60% - Accent2" xfId="25" builtinId="36" customBuiltin="1"/>
    <cellStyle name="60% - Accent2 2" xfId="62" xr:uid="{00000000-0005-0000-0000-00007D000000}"/>
    <cellStyle name="60% - Accent2 3" xfId="151" xr:uid="{00000000-0005-0000-0000-00007E000000}"/>
    <cellStyle name="60% - Accent2 4" xfId="169" xr:uid="{00000000-0005-0000-0000-00007F000000}"/>
    <cellStyle name="60% - Accent3" xfId="29" builtinId="40" customBuiltin="1"/>
    <cellStyle name="60% - Accent3 2" xfId="66" xr:uid="{00000000-0005-0000-0000-000081000000}"/>
    <cellStyle name="60% - Accent3 3" xfId="155" xr:uid="{00000000-0005-0000-0000-000082000000}"/>
    <cellStyle name="60% - Accent3 4" xfId="231" xr:uid="{00000000-0005-0000-0000-000083000000}"/>
    <cellStyle name="60% - Accent4" xfId="33" builtinId="44" customBuiltin="1"/>
    <cellStyle name="60% - Accent4 2" xfId="70" xr:uid="{00000000-0005-0000-0000-000085000000}"/>
    <cellStyle name="60% - Accent4 3" xfId="159" xr:uid="{00000000-0005-0000-0000-000086000000}"/>
    <cellStyle name="60% - Accent4 4" xfId="130" xr:uid="{00000000-0005-0000-0000-000087000000}"/>
    <cellStyle name="60% - Accent5" xfId="37" builtinId="48" customBuiltin="1"/>
    <cellStyle name="60% - Accent5 2" xfId="74" xr:uid="{00000000-0005-0000-0000-000089000000}"/>
    <cellStyle name="60% - Accent5 3" xfId="163" xr:uid="{00000000-0005-0000-0000-00008A000000}"/>
    <cellStyle name="60% - Accent5 4" xfId="122" xr:uid="{00000000-0005-0000-0000-00008B000000}"/>
    <cellStyle name="60% - Accent6" xfId="41" builtinId="52" customBuiltin="1"/>
    <cellStyle name="60% - Accent6 2" xfId="78" xr:uid="{00000000-0005-0000-0000-00008D000000}"/>
    <cellStyle name="60% - Accent6 3" xfId="167" xr:uid="{00000000-0005-0000-0000-00008E000000}"/>
    <cellStyle name="60% - Accent6 4" xfId="129" xr:uid="{00000000-0005-0000-0000-00008F000000}"/>
    <cellStyle name="Accent1" xfId="18" builtinId="29" customBuiltin="1"/>
    <cellStyle name="Accent1 2" xfId="55" xr:uid="{00000000-0005-0000-0000-000091000000}"/>
    <cellStyle name="Accent1 3" xfId="144" xr:uid="{00000000-0005-0000-0000-000092000000}"/>
    <cellStyle name="Accent1 4" xfId="235" xr:uid="{00000000-0005-0000-0000-000093000000}"/>
    <cellStyle name="Accent2" xfId="22" builtinId="33" customBuiltin="1"/>
    <cellStyle name="Accent2 2" xfId="59" xr:uid="{00000000-0005-0000-0000-000095000000}"/>
    <cellStyle name="Accent2 3" xfId="148" xr:uid="{00000000-0005-0000-0000-000096000000}"/>
    <cellStyle name="Accent2 4" xfId="226" xr:uid="{00000000-0005-0000-0000-000097000000}"/>
    <cellStyle name="Accent3" xfId="26" builtinId="37" customBuiltin="1"/>
    <cellStyle name="Accent3 2" xfId="63" xr:uid="{00000000-0005-0000-0000-000099000000}"/>
    <cellStyle name="Accent3 3" xfId="152" xr:uid="{00000000-0005-0000-0000-00009A000000}"/>
    <cellStyle name="Accent3 4" xfId="175" xr:uid="{00000000-0005-0000-0000-00009B000000}"/>
    <cellStyle name="Accent4" xfId="30" builtinId="41" customBuiltin="1"/>
    <cellStyle name="Accent4 2" xfId="67" xr:uid="{00000000-0005-0000-0000-00009D000000}"/>
    <cellStyle name="Accent4 3" xfId="156" xr:uid="{00000000-0005-0000-0000-00009E000000}"/>
    <cellStyle name="Accent4 4" xfId="186" xr:uid="{00000000-0005-0000-0000-00009F000000}"/>
    <cellStyle name="Accent5" xfId="34" builtinId="45" customBuiltin="1"/>
    <cellStyle name="Accent5 2" xfId="71" xr:uid="{00000000-0005-0000-0000-0000A1000000}"/>
    <cellStyle name="Accent5 3" xfId="160" xr:uid="{00000000-0005-0000-0000-0000A2000000}"/>
    <cellStyle name="Accent5 4" xfId="233" xr:uid="{00000000-0005-0000-0000-0000A3000000}"/>
    <cellStyle name="Accent6" xfId="38" builtinId="49" customBuiltin="1"/>
    <cellStyle name="Accent6 2" xfId="75" xr:uid="{00000000-0005-0000-0000-0000A5000000}"/>
    <cellStyle name="Accent6 3" xfId="164" xr:uid="{00000000-0005-0000-0000-0000A6000000}"/>
    <cellStyle name="Accent6 4" xfId="230" xr:uid="{00000000-0005-0000-0000-0000A7000000}"/>
    <cellStyle name="Bad" xfId="7" builtinId="27" customBuiltin="1"/>
    <cellStyle name="Bad 2" xfId="47" xr:uid="{00000000-0005-0000-0000-0000A9000000}"/>
    <cellStyle name="Bad 3" xfId="133" xr:uid="{00000000-0005-0000-0000-0000AA000000}"/>
    <cellStyle name="Bad 4" xfId="172" xr:uid="{00000000-0005-0000-0000-0000AB000000}"/>
    <cellStyle name="Calculation" xfId="11" builtinId="22" customBuiltin="1"/>
    <cellStyle name="Calculation 2" xfId="48" xr:uid="{00000000-0005-0000-0000-0000AD000000}"/>
    <cellStyle name="Calculation 3" xfId="137" xr:uid="{00000000-0005-0000-0000-0000AE000000}"/>
    <cellStyle name="Calculation 4" xfId="127" xr:uid="{00000000-0005-0000-0000-0000AF000000}"/>
    <cellStyle name="Check Cell" xfId="13" builtinId="23" customBuiltin="1"/>
    <cellStyle name="Check Cell 2" xfId="50" xr:uid="{00000000-0005-0000-0000-0000B1000000}"/>
    <cellStyle name="Check Cell 3" xfId="139" xr:uid="{00000000-0005-0000-0000-0000B2000000}"/>
    <cellStyle name="Check Cell 4" xfId="125" xr:uid="{00000000-0005-0000-0000-0000B3000000}"/>
    <cellStyle name="Explanatory Text" xfId="16" builtinId="53" customBuiltin="1"/>
    <cellStyle name="Explanatory Text 2" xfId="53" xr:uid="{00000000-0005-0000-0000-0000B5000000}"/>
    <cellStyle name="Explanatory Text 3" xfId="142" xr:uid="{00000000-0005-0000-0000-0000B6000000}"/>
    <cellStyle name="Explanatory Text 4" xfId="181" xr:uid="{00000000-0005-0000-0000-0000B7000000}"/>
    <cellStyle name="Good" xfId="6" builtinId="26" customBuiltin="1"/>
    <cellStyle name="Good 2" xfId="43" xr:uid="{00000000-0005-0000-0000-0000B9000000}"/>
    <cellStyle name="Good 3" xfId="132" xr:uid="{00000000-0005-0000-0000-0000BA000000}"/>
    <cellStyle name="Good 4" xfId="123" xr:uid="{00000000-0005-0000-0000-0000BB000000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Input 2" xfId="44" xr:uid="{00000000-0005-0000-0000-0000C1000000}"/>
    <cellStyle name="Input 3" xfId="135" xr:uid="{00000000-0005-0000-0000-0000C2000000}"/>
    <cellStyle name="Input 4" xfId="225" xr:uid="{00000000-0005-0000-0000-0000C3000000}"/>
    <cellStyle name="Linked Cell" xfId="12" builtinId="24" customBuiltin="1"/>
    <cellStyle name="Linked Cell 2" xfId="46" xr:uid="{00000000-0005-0000-0000-0000C5000000}"/>
    <cellStyle name="Linked Cell 3" xfId="138" xr:uid="{00000000-0005-0000-0000-0000C6000000}"/>
    <cellStyle name="Linked Cell 4" xfId="222" xr:uid="{00000000-0005-0000-0000-0000C7000000}"/>
    <cellStyle name="Neutral" xfId="8" builtinId="28" customBuiltin="1"/>
    <cellStyle name="Neutral 2" xfId="42" xr:uid="{00000000-0005-0000-0000-0000C9000000}"/>
    <cellStyle name="Neutral 3" xfId="134" xr:uid="{00000000-0005-0000-0000-0000CA000000}"/>
    <cellStyle name="Neutral 4" xfId="223" xr:uid="{00000000-0005-0000-0000-0000CB000000}"/>
    <cellStyle name="Normal" xfId="0" builtinId="0"/>
    <cellStyle name="Normal 2" xfId="49" xr:uid="{00000000-0005-0000-0000-0000CD000000}"/>
    <cellStyle name="Normal 2 2" xfId="168" xr:uid="{00000000-0005-0000-0000-0000CE000000}"/>
    <cellStyle name="Normal 3" xfId="79" xr:uid="{00000000-0005-0000-0000-0000CF000000}"/>
    <cellStyle name="Normal 3 2" xfId="189" xr:uid="{00000000-0005-0000-0000-0000D0000000}"/>
    <cellStyle name="Normal 4" xfId="93" xr:uid="{00000000-0005-0000-0000-0000D1000000}"/>
    <cellStyle name="Normal 4 2" xfId="203" xr:uid="{00000000-0005-0000-0000-0000D2000000}"/>
    <cellStyle name="Normal 5" xfId="107" xr:uid="{00000000-0005-0000-0000-0000D3000000}"/>
    <cellStyle name="Normal 6" xfId="131" xr:uid="{00000000-0005-0000-0000-0000D4000000}"/>
    <cellStyle name="Normal 7" xfId="170" xr:uid="{00000000-0005-0000-0000-0000D5000000}"/>
    <cellStyle name="Note" xfId="15" builtinId="10" customBuiltin="1"/>
    <cellStyle name="Note 2" xfId="52" xr:uid="{00000000-0005-0000-0000-0000D7000000}"/>
    <cellStyle name="Note 2 2" xfId="171" xr:uid="{00000000-0005-0000-0000-0000D8000000}"/>
    <cellStyle name="Note 3" xfId="80" xr:uid="{00000000-0005-0000-0000-0000D9000000}"/>
    <cellStyle name="Note 3 2" xfId="190" xr:uid="{00000000-0005-0000-0000-0000DA000000}"/>
    <cellStyle name="Note 4" xfId="94" xr:uid="{00000000-0005-0000-0000-0000DB000000}"/>
    <cellStyle name="Note 4 2" xfId="204" xr:uid="{00000000-0005-0000-0000-0000DC000000}"/>
    <cellStyle name="Note 5" xfId="108" xr:uid="{00000000-0005-0000-0000-0000DD000000}"/>
    <cellStyle name="Note 6" xfId="141" xr:uid="{00000000-0005-0000-0000-0000DE000000}"/>
    <cellStyle name="Note 7" xfId="128" xr:uid="{00000000-0005-0000-0000-0000DF000000}"/>
    <cellStyle name="Output" xfId="10" builtinId="21" customBuiltin="1"/>
    <cellStyle name="Output 2" xfId="45" xr:uid="{00000000-0005-0000-0000-0000E1000000}"/>
    <cellStyle name="Output 3" xfId="136" xr:uid="{00000000-0005-0000-0000-0000E2000000}"/>
    <cellStyle name="Output 4" xfId="176" xr:uid="{00000000-0005-0000-0000-0000E3000000}"/>
    <cellStyle name="Title" xfId="1" builtinId="15" customBuiltin="1"/>
    <cellStyle name="Total" xfId="17" builtinId="25" customBuiltin="1"/>
    <cellStyle name="Total 2" xfId="54" xr:uid="{00000000-0005-0000-0000-0000E6000000}"/>
    <cellStyle name="Total 3" xfId="143" xr:uid="{00000000-0005-0000-0000-0000E7000000}"/>
    <cellStyle name="Total 4" xfId="220" xr:uid="{00000000-0005-0000-0000-0000E8000000}"/>
    <cellStyle name="Warning Text" xfId="14" builtinId="11" customBuiltin="1"/>
    <cellStyle name="Warning Text 2" xfId="51" xr:uid="{00000000-0005-0000-0000-0000EA000000}"/>
    <cellStyle name="Warning Text 3" xfId="140" xr:uid="{00000000-0005-0000-0000-0000EB000000}"/>
    <cellStyle name="Warning Text 4" xfId="228" xr:uid="{00000000-0005-0000-0000-0000EC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</sheetPr>
  <dimension ref="A1:IH338"/>
  <sheetViews>
    <sheetView topLeftCell="A70" workbookViewId="0">
      <selection activeCell="W79" sqref="W79"/>
    </sheetView>
  </sheetViews>
  <sheetFormatPr defaultRowHeight="14.4" x14ac:dyDescent="0.3"/>
  <cols>
    <col min="1" max="3" width="9.109375" style="25" customWidth="1"/>
    <col min="4" max="4" width="9.109375" style="25"/>
    <col min="5" max="5" width="16" style="124" customWidth="1"/>
    <col min="6" max="6" width="9.109375" style="61" customWidth="1"/>
    <col min="7" max="7" width="14.109375" style="185" customWidth="1"/>
    <col min="8" max="8" width="9.109375" style="173" customWidth="1"/>
    <col min="9" max="9" width="9.109375" style="150" customWidth="1"/>
    <col min="10" max="10" width="9.109375" style="65" customWidth="1"/>
    <col min="11" max="11" width="17" style="116" customWidth="1"/>
    <col min="12" max="12" width="9.109375" style="13" customWidth="1"/>
    <col min="13" max="13" width="9.109375" style="83" customWidth="1"/>
    <col min="14" max="14" width="9.109375" style="17" customWidth="1"/>
    <col min="15" max="15" width="12.109375" customWidth="1"/>
    <col min="16" max="16" width="9.109375" style="145" customWidth="1"/>
    <col min="17" max="19" width="9.109375" style="6" customWidth="1"/>
    <col min="20" max="20" width="9.109375" style="165" customWidth="1"/>
    <col min="21" max="21" width="9.109375" style="28" customWidth="1"/>
  </cols>
  <sheetData>
    <row r="1" spans="1:21" ht="40.799999999999997" x14ac:dyDescent="0.3">
      <c r="A1" s="303" t="s">
        <v>43</v>
      </c>
      <c r="B1" s="303"/>
      <c r="C1" s="303"/>
      <c r="D1" s="303"/>
      <c r="E1" s="304" t="s">
        <v>33</v>
      </c>
      <c r="F1" s="304"/>
      <c r="G1" s="304"/>
      <c r="H1" s="304"/>
      <c r="I1" s="51" t="s">
        <v>41</v>
      </c>
      <c r="J1" s="52" t="s">
        <v>40</v>
      </c>
      <c r="K1" s="305" t="s">
        <v>34</v>
      </c>
      <c r="L1" s="305"/>
      <c r="M1" s="84" t="s">
        <v>35</v>
      </c>
      <c r="N1" s="306" t="s">
        <v>36</v>
      </c>
      <c r="O1" s="306"/>
      <c r="P1" s="307" t="s">
        <v>37</v>
      </c>
      <c r="Q1" s="301" t="s">
        <v>48</v>
      </c>
      <c r="R1" s="302"/>
      <c r="S1" s="302"/>
      <c r="T1" s="167" t="s">
        <v>52</v>
      </c>
      <c r="U1" s="198"/>
    </row>
    <row r="2" spans="1:21" ht="28.8" x14ac:dyDescent="0.3">
      <c r="A2" s="4" t="s">
        <v>7</v>
      </c>
      <c r="B2" s="3" t="s">
        <v>0</v>
      </c>
      <c r="C2" s="3" t="s">
        <v>1</v>
      </c>
      <c r="D2" s="11" t="s">
        <v>8</v>
      </c>
      <c r="E2" s="121" t="s">
        <v>11</v>
      </c>
      <c r="F2" s="58" t="s">
        <v>10</v>
      </c>
      <c r="G2" s="178" t="s">
        <v>12</v>
      </c>
      <c r="H2" s="179" t="s">
        <v>24</v>
      </c>
      <c r="I2" s="49" t="s">
        <v>39</v>
      </c>
      <c r="J2" s="48" t="s">
        <v>42</v>
      </c>
      <c r="K2" s="143" t="s">
        <v>9</v>
      </c>
      <c r="L2" s="12" t="s">
        <v>13</v>
      </c>
      <c r="M2" s="82" t="s">
        <v>14</v>
      </c>
      <c r="N2" s="33" t="s">
        <v>15</v>
      </c>
      <c r="O2" s="140" t="s">
        <v>16</v>
      </c>
      <c r="P2" s="307"/>
      <c r="Q2" s="8" t="s">
        <v>49</v>
      </c>
      <c r="R2" s="8" t="s">
        <v>50</v>
      </c>
      <c r="S2" s="8" t="s">
        <v>51</v>
      </c>
      <c r="T2" s="168" t="s">
        <v>53</v>
      </c>
      <c r="U2" s="202" t="s">
        <v>54</v>
      </c>
    </row>
    <row r="3" spans="1:21" ht="15" x14ac:dyDescent="0.25">
      <c r="A3" s="2">
        <v>9259</v>
      </c>
      <c r="B3" s="2" t="s">
        <v>25</v>
      </c>
      <c r="C3" s="2" t="s">
        <v>3</v>
      </c>
      <c r="D3" s="110">
        <v>15.4153674122</v>
      </c>
      <c r="E3" s="122" t="s">
        <v>57</v>
      </c>
      <c r="F3" s="120">
        <v>15.4153674122</v>
      </c>
      <c r="G3" s="171"/>
      <c r="H3" s="170"/>
      <c r="I3" s="107">
        <v>0</v>
      </c>
      <c r="J3" s="54">
        <v>0</v>
      </c>
      <c r="K3" s="126"/>
      <c r="L3" s="127"/>
      <c r="M3" s="71"/>
      <c r="N3" s="7">
        <v>8.1350572959399994</v>
      </c>
      <c r="O3" s="144">
        <f>D3-N3</f>
        <v>7.2803101162600008</v>
      </c>
      <c r="P3" s="34">
        <v>0</v>
      </c>
      <c r="Q3" s="5">
        <v>0</v>
      </c>
      <c r="R3" s="5">
        <v>3.37447593524</v>
      </c>
      <c r="S3" s="5">
        <v>10.5074014544</v>
      </c>
      <c r="T3" s="46">
        <v>0</v>
      </c>
      <c r="U3" s="153">
        <f>D3-(Q3+R3+S3+T3)</f>
        <v>1.5334900225600006</v>
      </c>
    </row>
    <row r="4" spans="1:21" ht="15" x14ac:dyDescent="0.25">
      <c r="A4" s="2">
        <v>9262</v>
      </c>
      <c r="B4" s="2" t="s">
        <v>25</v>
      </c>
      <c r="C4" s="2" t="s">
        <v>3</v>
      </c>
      <c r="D4" s="110">
        <v>11.986541110099999</v>
      </c>
      <c r="E4" s="122"/>
      <c r="F4" s="59"/>
      <c r="G4" s="174"/>
      <c r="H4" s="175"/>
      <c r="I4" s="107">
        <v>0</v>
      </c>
      <c r="J4" s="54">
        <v>0</v>
      </c>
      <c r="K4" s="126"/>
      <c r="L4" s="127"/>
      <c r="M4" s="85">
        <v>12</v>
      </c>
      <c r="N4" s="7">
        <v>0</v>
      </c>
      <c r="O4" s="144">
        <f t="shared" ref="O4:O63" si="0">D4-N4</f>
        <v>11.986541110099999</v>
      </c>
      <c r="P4" s="34">
        <v>0</v>
      </c>
      <c r="Q4" s="5">
        <v>5.6094495572399996</v>
      </c>
      <c r="R4" s="5">
        <v>5.8177434041499998</v>
      </c>
      <c r="S4" s="5">
        <v>0</v>
      </c>
      <c r="T4" s="46">
        <v>0</v>
      </c>
      <c r="U4" s="153">
        <f t="shared" ref="U4:U63" si="1">D4-(Q4+R4+S4+T4)</f>
        <v>0.55934814871000071</v>
      </c>
    </row>
    <row r="5" spans="1:21" ht="15" x14ac:dyDescent="0.25">
      <c r="A5" s="2">
        <v>9264</v>
      </c>
      <c r="B5" s="2" t="s">
        <v>25</v>
      </c>
      <c r="C5" s="2" t="s">
        <v>3</v>
      </c>
      <c r="D5" s="110">
        <v>9.9909719029200001</v>
      </c>
      <c r="E5" s="122" t="s">
        <v>57</v>
      </c>
      <c r="F5" s="120">
        <v>9.9909719029200001</v>
      </c>
      <c r="G5" s="174"/>
      <c r="H5" s="175"/>
      <c r="I5" s="107">
        <v>1.5122137767699999</v>
      </c>
      <c r="J5" s="54">
        <v>0</v>
      </c>
      <c r="K5" s="126"/>
      <c r="L5" s="127"/>
      <c r="M5" s="71"/>
      <c r="N5" s="7">
        <v>9.9909719029200001</v>
      </c>
      <c r="O5" s="144">
        <f t="shared" si="0"/>
        <v>0</v>
      </c>
      <c r="P5" s="34">
        <v>0</v>
      </c>
      <c r="Q5" s="5">
        <v>8.3643776465599995</v>
      </c>
      <c r="R5" s="5">
        <v>0.110921828712</v>
      </c>
      <c r="S5" s="5">
        <v>0</v>
      </c>
      <c r="T5" s="46">
        <v>1.5122137767699999</v>
      </c>
      <c r="U5" s="153">
        <f t="shared" si="1"/>
        <v>3.4586508780005687E-3</v>
      </c>
    </row>
    <row r="6" spans="1:21" ht="15" x14ac:dyDescent="0.25">
      <c r="A6" s="2">
        <v>9268</v>
      </c>
      <c r="B6" s="2" t="s">
        <v>25</v>
      </c>
      <c r="C6" s="2" t="s">
        <v>3</v>
      </c>
      <c r="D6" s="110">
        <v>49.4541759691</v>
      </c>
      <c r="E6" s="122" t="s">
        <v>56</v>
      </c>
      <c r="F6" s="120">
        <v>49.454175969200001</v>
      </c>
      <c r="G6" s="180"/>
      <c r="H6" s="193"/>
      <c r="I6" s="107">
        <v>0</v>
      </c>
      <c r="J6" s="54">
        <v>0</v>
      </c>
      <c r="K6" s="126"/>
      <c r="L6" s="127"/>
      <c r="M6" s="71"/>
      <c r="N6" s="7">
        <v>15.741927134599999</v>
      </c>
      <c r="O6" s="144">
        <f t="shared" si="0"/>
        <v>33.712248834500002</v>
      </c>
      <c r="P6" s="34">
        <v>0</v>
      </c>
      <c r="Q6" s="5">
        <v>10.0576812053</v>
      </c>
      <c r="R6" s="5">
        <v>26.787163230499999</v>
      </c>
      <c r="S6" s="5">
        <v>12.609331533300001</v>
      </c>
      <c r="T6" s="46">
        <v>0</v>
      </c>
      <c r="U6" s="153">
        <f t="shared" si="1"/>
        <v>0</v>
      </c>
    </row>
    <row r="7" spans="1:21" ht="15" x14ac:dyDescent="0.25">
      <c r="A7" s="2">
        <v>9270</v>
      </c>
      <c r="B7" s="2" t="s">
        <v>25</v>
      </c>
      <c r="C7" s="2" t="s">
        <v>3</v>
      </c>
      <c r="D7" s="110">
        <v>89.963046924799997</v>
      </c>
      <c r="E7" s="122" t="s">
        <v>56</v>
      </c>
      <c r="F7" s="120">
        <v>67.972702898099996</v>
      </c>
      <c r="G7" s="192" t="s">
        <v>59</v>
      </c>
      <c r="H7" s="201">
        <v>20.922378844899999</v>
      </c>
      <c r="I7" s="107">
        <v>9.4948244706100002</v>
      </c>
      <c r="J7" s="54">
        <v>0</v>
      </c>
      <c r="K7" s="126"/>
      <c r="L7" s="127"/>
      <c r="M7" s="85">
        <v>1</v>
      </c>
      <c r="N7" s="7">
        <v>88.162820657099999</v>
      </c>
      <c r="O7" s="144">
        <f t="shared" si="0"/>
        <v>1.8002262676999976</v>
      </c>
      <c r="P7" s="34">
        <v>0</v>
      </c>
      <c r="Q7" s="5">
        <v>28.775090177199999</v>
      </c>
      <c r="R7" s="5">
        <v>30.4632535784</v>
      </c>
      <c r="S7" s="5">
        <v>0</v>
      </c>
      <c r="T7" s="46">
        <v>0</v>
      </c>
      <c r="U7" s="153">
        <f t="shared" si="1"/>
        <v>30.724703169199998</v>
      </c>
    </row>
    <row r="8" spans="1:21" ht="15" x14ac:dyDescent="0.25">
      <c r="A8" s="2">
        <v>9272</v>
      </c>
      <c r="B8" s="2" t="s">
        <v>25</v>
      </c>
      <c r="C8" s="2" t="s">
        <v>3</v>
      </c>
      <c r="D8" s="110">
        <v>3.2294671444800001</v>
      </c>
      <c r="E8" s="192" t="s">
        <v>59</v>
      </c>
      <c r="F8" s="120">
        <v>3.2294671444900001</v>
      </c>
      <c r="G8" s="180"/>
      <c r="H8" s="194"/>
      <c r="I8" s="107">
        <v>0.29781786243199998</v>
      </c>
      <c r="J8" s="54">
        <v>0</v>
      </c>
      <c r="K8" s="126"/>
      <c r="L8" s="127"/>
      <c r="M8" s="85"/>
      <c r="N8" s="7">
        <v>3.2294671444900001</v>
      </c>
      <c r="O8" s="144">
        <f t="shared" si="0"/>
        <v>-1.000000082740371E-11</v>
      </c>
      <c r="P8" s="34">
        <v>0</v>
      </c>
      <c r="Q8" s="5">
        <v>0</v>
      </c>
      <c r="R8" s="5">
        <v>1.19551304752</v>
      </c>
      <c r="S8" s="5">
        <v>0</v>
      </c>
      <c r="T8" s="46">
        <v>0.29781140434300002</v>
      </c>
      <c r="U8" s="153">
        <f t="shared" si="1"/>
        <v>1.736142692617</v>
      </c>
    </row>
    <row r="9" spans="1:21" ht="15" x14ac:dyDescent="0.25">
      <c r="A9" s="2">
        <v>9274</v>
      </c>
      <c r="B9" s="2" t="s">
        <v>25</v>
      </c>
      <c r="C9" s="2" t="s">
        <v>3</v>
      </c>
      <c r="D9" s="110">
        <v>12.601461694699999</v>
      </c>
      <c r="E9" s="122"/>
      <c r="F9" s="120"/>
      <c r="G9" s="180"/>
      <c r="H9" s="193"/>
      <c r="I9" s="107">
        <v>0</v>
      </c>
      <c r="J9" s="54">
        <v>0</v>
      </c>
      <c r="K9" s="128"/>
      <c r="L9" s="15"/>
      <c r="M9" s="71">
        <v>12.6</v>
      </c>
      <c r="N9" s="7">
        <v>0</v>
      </c>
      <c r="O9" s="144">
        <f t="shared" si="0"/>
        <v>12.601461694699999</v>
      </c>
      <c r="P9" s="34">
        <v>0</v>
      </c>
      <c r="Q9" s="5">
        <v>4.5267555137600004</v>
      </c>
      <c r="R9" s="5">
        <v>2.22022109079</v>
      </c>
      <c r="S9" s="5">
        <v>0</v>
      </c>
      <c r="T9" s="46">
        <v>0</v>
      </c>
      <c r="U9" s="153">
        <f t="shared" si="1"/>
        <v>5.854485090149999</v>
      </c>
    </row>
    <row r="10" spans="1:21" ht="15" x14ac:dyDescent="0.25">
      <c r="A10" s="2">
        <v>9276</v>
      </c>
      <c r="B10" s="2" t="s">
        <v>25</v>
      </c>
      <c r="C10" s="2" t="s">
        <v>3</v>
      </c>
      <c r="D10" s="110">
        <v>9.7417360650900005</v>
      </c>
      <c r="E10" s="122" t="s">
        <v>57</v>
      </c>
      <c r="F10" s="120">
        <v>2.9087294352000002</v>
      </c>
      <c r="G10" s="171" t="s">
        <v>59</v>
      </c>
      <c r="H10" s="188">
        <v>6.8330066298899999</v>
      </c>
      <c r="I10" s="107">
        <v>0.40806418719600002</v>
      </c>
      <c r="J10" s="54">
        <v>0</v>
      </c>
      <c r="K10" s="126"/>
      <c r="L10" s="127"/>
      <c r="M10" s="71"/>
      <c r="N10" s="7">
        <v>5.4669278947400004</v>
      </c>
      <c r="O10" s="144">
        <f t="shared" si="0"/>
        <v>4.27480817035</v>
      </c>
      <c r="P10" s="34">
        <v>0.52490067587400002</v>
      </c>
      <c r="Q10" s="5">
        <v>0</v>
      </c>
      <c r="R10" s="5">
        <v>8.7423325861799999</v>
      </c>
      <c r="S10" s="5">
        <v>0</v>
      </c>
      <c r="T10" s="46">
        <v>0</v>
      </c>
      <c r="U10" s="153">
        <f t="shared" si="1"/>
        <v>0.99940347891000059</v>
      </c>
    </row>
    <row r="11" spans="1:21" ht="15" x14ac:dyDescent="0.25">
      <c r="A11" s="2">
        <v>9277</v>
      </c>
      <c r="B11" s="2" t="s">
        <v>25</v>
      </c>
      <c r="C11" s="2" t="s">
        <v>3</v>
      </c>
      <c r="D11" s="110">
        <v>11.743602299000001</v>
      </c>
      <c r="E11" s="122" t="s">
        <v>57</v>
      </c>
      <c r="F11" s="120">
        <v>11.743602298900001</v>
      </c>
      <c r="G11" s="174"/>
      <c r="H11" s="175"/>
      <c r="I11" s="107">
        <v>0.121658015988</v>
      </c>
      <c r="J11" s="54">
        <v>0</v>
      </c>
      <c r="K11" s="129"/>
      <c r="L11" s="130"/>
      <c r="M11" s="73"/>
      <c r="N11" s="7">
        <v>11.743602298900001</v>
      </c>
      <c r="O11" s="144">
        <f t="shared" si="0"/>
        <v>1.000000082740371E-10</v>
      </c>
      <c r="P11" s="34">
        <v>0</v>
      </c>
      <c r="Q11" s="5">
        <v>0</v>
      </c>
      <c r="R11" s="5">
        <v>11.615417613</v>
      </c>
      <c r="S11" s="5">
        <v>0</v>
      </c>
      <c r="T11" s="46">
        <v>0</v>
      </c>
      <c r="U11" s="153">
        <f t="shared" si="1"/>
        <v>0.12818468600000088</v>
      </c>
    </row>
    <row r="12" spans="1:21" ht="15" x14ac:dyDescent="0.25">
      <c r="A12" s="2">
        <v>9278</v>
      </c>
      <c r="B12" s="2" t="s">
        <v>25</v>
      </c>
      <c r="C12" s="2" t="s">
        <v>3</v>
      </c>
      <c r="D12" s="110">
        <v>14.104555677800001</v>
      </c>
      <c r="E12" s="122" t="s">
        <v>57</v>
      </c>
      <c r="F12" s="120">
        <v>14.104555677800001</v>
      </c>
      <c r="G12" s="174"/>
      <c r="H12" s="175"/>
      <c r="I12" s="107">
        <v>0</v>
      </c>
      <c r="J12" s="54">
        <v>0</v>
      </c>
      <c r="K12" s="126"/>
      <c r="L12" s="130"/>
      <c r="M12" s="73"/>
      <c r="N12" s="7">
        <v>14.104555677800001</v>
      </c>
      <c r="O12" s="144">
        <f t="shared" si="0"/>
        <v>0</v>
      </c>
      <c r="P12" s="34">
        <v>0</v>
      </c>
      <c r="Q12" s="5">
        <v>0</v>
      </c>
      <c r="R12" s="5">
        <v>14.104555677800001</v>
      </c>
      <c r="S12" s="5">
        <v>0</v>
      </c>
      <c r="T12" s="46">
        <v>0</v>
      </c>
      <c r="U12" s="153">
        <f t="shared" si="1"/>
        <v>0</v>
      </c>
    </row>
    <row r="13" spans="1:21" ht="15" x14ac:dyDescent="0.25">
      <c r="A13" s="2">
        <v>9279</v>
      </c>
      <c r="B13" s="2" t="s">
        <v>25</v>
      </c>
      <c r="C13" s="2" t="s">
        <v>3</v>
      </c>
      <c r="D13" s="110">
        <v>12.908176193599999</v>
      </c>
      <c r="E13" s="122" t="s">
        <v>57</v>
      </c>
      <c r="F13" s="120">
        <v>12.908176193599999</v>
      </c>
      <c r="G13" s="180"/>
      <c r="H13" s="193"/>
      <c r="I13" s="107">
        <v>0</v>
      </c>
      <c r="J13" s="54">
        <v>0</v>
      </c>
      <c r="K13" s="129"/>
      <c r="L13" s="130"/>
      <c r="M13" s="69"/>
      <c r="N13" s="7">
        <v>12.908176193599999</v>
      </c>
      <c r="O13" s="144">
        <f t="shared" si="0"/>
        <v>0</v>
      </c>
      <c r="P13" s="34">
        <v>0</v>
      </c>
      <c r="Q13" s="5">
        <v>3.8065003010700003E-2</v>
      </c>
      <c r="R13" s="5">
        <v>5.5143693025199996</v>
      </c>
      <c r="S13" s="5">
        <v>7.3557418880499998</v>
      </c>
      <c r="T13" s="46">
        <v>0</v>
      </c>
      <c r="U13" s="153">
        <f t="shared" si="1"/>
        <v>1.9300117060083721E-11</v>
      </c>
    </row>
    <row r="14" spans="1:21" ht="15" x14ac:dyDescent="0.25">
      <c r="A14" s="2">
        <v>9280</v>
      </c>
      <c r="B14" s="2" t="s">
        <v>25</v>
      </c>
      <c r="C14" s="2" t="s">
        <v>3</v>
      </c>
      <c r="D14" s="110">
        <v>14.6967929888</v>
      </c>
      <c r="E14" s="122" t="s">
        <v>59</v>
      </c>
      <c r="F14" s="120">
        <v>14.6967929888</v>
      </c>
      <c r="G14" s="171"/>
      <c r="H14" s="184"/>
      <c r="I14" s="107">
        <v>0</v>
      </c>
      <c r="J14" s="54">
        <v>0</v>
      </c>
      <c r="K14" s="129"/>
      <c r="L14" s="130"/>
      <c r="M14" s="73"/>
      <c r="N14" s="7">
        <v>14.6967929888</v>
      </c>
      <c r="O14" s="144">
        <f t="shared" si="0"/>
        <v>0</v>
      </c>
      <c r="P14" s="34">
        <v>0</v>
      </c>
      <c r="Q14" s="5">
        <v>14.678456261599999</v>
      </c>
      <c r="R14" s="5">
        <v>0</v>
      </c>
      <c r="S14" s="5">
        <v>1.8336727248099999E-2</v>
      </c>
      <c r="T14" s="46">
        <v>0</v>
      </c>
      <c r="U14" s="153">
        <f t="shared" si="1"/>
        <v>-4.8098414140440582E-11</v>
      </c>
    </row>
    <row r="15" spans="1:21" ht="15" x14ac:dyDescent="0.25">
      <c r="A15" s="2">
        <v>9281</v>
      </c>
      <c r="B15" s="2" t="s">
        <v>25</v>
      </c>
      <c r="C15" s="2" t="s">
        <v>3</v>
      </c>
      <c r="D15" s="110">
        <v>8.6803519396100004</v>
      </c>
      <c r="E15" s="122" t="s">
        <v>57</v>
      </c>
      <c r="F15" s="120">
        <v>8.6803519395999995</v>
      </c>
      <c r="G15" s="174"/>
      <c r="H15" s="175"/>
      <c r="I15" s="107">
        <v>0</v>
      </c>
      <c r="J15" s="54">
        <v>0</v>
      </c>
      <c r="K15" s="129"/>
      <c r="L15" s="130"/>
      <c r="M15" s="73"/>
      <c r="N15" s="7">
        <v>8.6803519395999995</v>
      </c>
      <c r="O15" s="144">
        <f t="shared" si="0"/>
        <v>1.000088900582341E-11</v>
      </c>
      <c r="P15" s="34">
        <v>0</v>
      </c>
      <c r="Q15" s="5">
        <v>8.6803519395999995</v>
      </c>
      <c r="R15" s="5">
        <v>0</v>
      </c>
      <c r="S15" s="5">
        <v>0</v>
      </c>
      <c r="T15" s="46">
        <v>0</v>
      </c>
      <c r="U15" s="153">
        <f t="shared" si="1"/>
        <v>1.000088900582341E-11</v>
      </c>
    </row>
    <row r="16" spans="1:21" ht="15" x14ac:dyDescent="0.25">
      <c r="A16" s="2">
        <v>9282</v>
      </c>
      <c r="B16" s="2" t="s">
        <v>25</v>
      </c>
      <c r="C16" s="2" t="s">
        <v>3</v>
      </c>
      <c r="D16" s="110">
        <v>14.7404488054</v>
      </c>
      <c r="E16" s="122" t="s">
        <v>57</v>
      </c>
      <c r="F16" s="120">
        <v>14.7404488054</v>
      </c>
      <c r="G16" s="180"/>
      <c r="H16" s="193"/>
      <c r="I16" s="107">
        <v>0</v>
      </c>
      <c r="J16" s="54">
        <v>0</v>
      </c>
      <c r="K16" s="128"/>
      <c r="L16" s="15"/>
      <c r="M16" s="73"/>
      <c r="N16" s="7">
        <v>14.7404488054</v>
      </c>
      <c r="O16" s="144">
        <f t="shared" si="0"/>
        <v>0</v>
      </c>
      <c r="P16" s="34">
        <v>9.9511277502199995</v>
      </c>
      <c r="Q16" s="5">
        <v>0.62672193912700003</v>
      </c>
      <c r="R16" s="5">
        <v>4.2282143833800001</v>
      </c>
      <c r="S16" s="5">
        <v>0</v>
      </c>
      <c r="T16" s="46">
        <v>0</v>
      </c>
      <c r="U16" s="153">
        <f t="shared" si="1"/>
        <v>9.8855124828929988</v>
      </c>
    </row>
    <row r="17" spans="1:21" ht="15" x14ac:dyDescent="0.25">
      <c r="A17" s="2">
        <v>9283</v>
      </c>
      <c r="B17" s="2" t="s">
        <v>25</v>
      </c>
      <c r="C17" s="2" t="s">
        <v>3</v>
      </c>
      <c r="D17" s="110">
        <v>18.3485144723</v>
      </c>
      <c r="E17" s="122" t="s">
        <v>57</v>
      </c>
      <c r="F17" s="120">
        <v>18.3485144723</v>
      </c>
      <c r="G17" s="174"/>
      <c r="H17" s="175"/>
      <c r="I17" s="107">
        <v>0</v>
      </c>
      <c r="J17" s="54">
        <v>0</v>
      </c>
      <c r="K17" s="128"/>
      <c r="L17" s="15"/>
      <c r="M17" s="69"/>
      <c r="N17" s="7">
        <v>18.3485144723</v>
      </c>
      <c r="O17" s="144">
        <f t="shared" si="0"/>
        <v>0</v>
      </c>
      <c r="P17" s="34">
        <v>0</v>
      </c>
      <c r="Q17" s="5">
        <v>17.465124129599999</v>
      </c>
      <c r="R17" s="5">
        <v>0.53734095637199997</v>
      </c>
      <c r="S17" s="5">
        <v>0.34604938630600002</v>
      </c>
      <c r="T17" s="46">
        <v>0</v>
      </c>
      <c r="U17" s="153">
        <f t="shared" si="1"/>
        <v>2.2001955812811502E-11</v>
      </c>
    </row>
    <row r="18" spans="1:21" ht="15" x14ac:dyDescent="0.25">
      <c r="A18" s="2">
        <v>9284</v>
      </c>
      <c r="B18" s="2" t="s">
        <v>25</v>
      </c>
      <c r="C18" s="2" t="s">
        <v>3</v>
      </c>
      <c r="D18" s="110">
        <v>13.8088033563</v>
      </c>
      <c r="E18" s="122" t="s">
        <v>57</v>
      </c>
      <c r="F18" s="120">
        <v>13.8088033563</v>
      </c>
      <c r="G18" s="171"/>
      <c r="H18" s="184"/>
      <c r="I18" s="107">
        <v>0</v>
      </c>
      <c r="J18" s="54">
        <v>0</v>
      </c>
      <c r="K18" s="128"/>
      <c r="L18" s="15"/>
      <c r="M18" s="69"/>
      <c r="N18" s="7">
        <v>13.8088033563</v>
      </c>
      <c r="O18" s="144">
        <f t="shared" si="0"/>
        <v>0</v>
      </c>
      <c r="P18" s="34">
        <v>0</v>
      </c>
      <c r="Q18" s="5">
        <v>9.5139988624599994</v>
      </c>
      <c r="R18" s="5">
        <v>0</v>
      </c>
      <c r="S18" s="5">
        <v>4.2948044938000001</v>
      </c>
      <c r="T18" s="46">
        <v>0</v>
      </c>
      <c r="U18" s="153">
        <f t="shared" si="1"/>
        <v>4.000000330961484E-11</v>
      </c>
    </row>
    <row r="19" spans="1:21" ht="15" x14ac:dyDescent="0.25">
      <c r="A19" s="2">
        <v>9285</v>
      </c>
      <c r="B19" s="2" t="s">
        <v>25</v>
      </c>
      <c r="C19" s="2" t="s">
        <v>3</v>
      </c>
      <c r="D19" s="110">
        <v>17.209999224600001</v>
      </c>
      <c r="E19" s="122" t="s">
        <v>58</v>
      </c>
      <c r="F19" s="120">
        <v>17.209999224600001</v>
      </c>
      <c r="G19" s="180"/>
      <c r="H19" s="193"/>
      <c r="I19" s="107">
        <v>0</v>
      </c>
      <c r="J19" s="54">
        <v>0</v>
      </c>
      <c r="K19" s="129"/>
      <c r="L19" s="130"/>
      <c r="M19" s="73"/>
      <c r="N19" s="7">
        <v>17.209999224600001</v>
      </c>
      <c r="O19" s="144">
        <f t="shared" si="0"/>
        <v>0</v>
      </c>
      <c r="P19" s="34">
        <v>0.33324369594100001</v>
      </c>
      <c r="Q19" s="5">
        <v>4.1590432963900001</v>
      </c>
      <c r="R19" s="5">
        <v>0</v>
      </c>
      <c r="S19" s="5">
        <v>13.0509559282</v>
      </c>
      <c r="T19" s="46">
        <v>0</v>
      </c>
      <c r="U19" s="153">
        <f t="shared" si="1"/>
        <v>1.000088900582341E-11</v>
      </c>
    </row>
    <row r="20" spans="1:21" ht="15" x14ac:dyDescent="0.25">
      <c r="A20" s="2">
        <v>9286</v>
      </c>
      <c r="B20" s="2" t="s">
        <v>25</v>
      </c>
      <c r="C20" s="2" t="s">
        <v>3</v>
      </c>
      <c r="D20" s="110">
        <v>19.575391973199999</v>
      </c>
      <c r="E20" s="122" t="s">
        <v>59</v>
      </c>
      <c r="F20" s="120">
        <v>19.575391973199999</v>
      </c>
      <c r="G20" s="171"/>
      <c r="H20" s="184"/>
      <c r="I20" s="107">
        <v>0</v>
      </c>
      <c r="J20" s="54">
        <v>0</v>
      </c>
      <c r="K20" s="128"/>
      <c r="L20" s="15"/>
      <c r="M20" s="85"/>
      <c r="N20" s="7">
        <v>19.323148166700001</v>
      </c>
      <c r="O20" s="144">
        <f t="shared" si="0"/>
        <v>0.25224380649999745</v>
      </c>
      <c r="P20" s="34">
        <v>19.418218591700001</v>
      </c>
      <c r="Q20" s="5">
        <v>0.32086675728199998</v>
      </c>
      <c r="R20" s="5">
        <v>1.86853525662</v>
      </c>
      <c r="S20" s="5">
        <v>17.385989959300002</v>
      </c>
      <c r="T20" s="46">
        <v>0</v>
      </c>
      <c r="U20" s="153">
        <f t="shared" si="1"/>
        <v>-2.0037305148434825E-12</v>
      </c>
    </row>
    <row r="21" spans="1:21" ht="15" x14ac:dyDescent="0.25">
      <c r="A21" s="2">
        <v>9287</v>
      </c>
      <c r="B21" s="2" t="s">
        <v>25</v>
      </c>
      <c r="C21" s="2" t="s">
        <v>3</v>
      </c>
      <c r="D21" s="110">
        <v>26.738964768199999</v>
      </c>
      <c r="E21" s="122" t="s">
        <v>59</v>
      </c>
      <c r="F21" s="120">
        <v>26.738964768199999</v>
      </c>
      <c r="G21" s="171"/>
      <c r="H21" s="184"/>
      <c r="I21" s="107">
        <v>0</v>
      </c>
      <c r="J21" s="54">
        <v>0</v>
      </c>
      <c r="K21" s="128"/>
      <c r="L21" s="15"/>
      <c r="M21" s="73"/>
      <c r="N21" s="7">
        <v>26.738964768199999</v>
      </c>
      <c r="O21" s="144">
        <f t="shared" si="0"/>
        <v>0</v>
      </c>
      <c r="P21" s="34">
        <v>26.738964768199999</v>
      </c>
      <c r="Q21" s="5">
        <v>24.3406717636</v>
      </c>
      <c r="R21" s="5">
        <v>2.3982930045200002</v>
      </c>
      <c r="S21" s="5">
        <v>0</v>
      </c>
      <c r="T21" s="46">
        <v>0</v>
      </c>
      <c r="U21" s="153">
        <f t="shared" si="1"/>
        <v>8.000000661922968E-11</v>
      </c>
    </row>
    <row r="22" spans="1:21" ht="15" x14ac:dyDescent="0.25">
      <c r="A22" s="2">
        <v>9288</v>
      </c>
      <c r="B22" s="2" t="s">
        <v>25</v>
      </c>
      <c r="C22" s="2" t="s">
        <v>3</v>
      </c>
      <c r="D22" s="110">
        <v>17.399298351599999</v>
      </c>
      <c r="E22" s="122" t="s">
        <v>59</v>
      </c>
      <c r="F22" s="120">
        <v>17.399298351599999</v>
      </c>
      <c r="G22" s="171"/>
      <c r="H22" s="184"/>
      <c r="I22" s="107">
        <v>0</v>
      </c>
      <c r="J22" s="54">
        <v>0</v>
      </c>
      <c r="K22" s="128"/>
      <c r="L22" s="15"/>
      <c r="M22" s="73"/>
      <c r="N22" s="7">
        <v>17.399298351599999</v>
      </c>
      <c r="O22" s="144">
        <f t="shared" si="0"/>
        <v>0</v>
      </c>
      <c r="P22" s="34">
        <v>0</v>
      </c>
      <c r="Q22" s="5">
        <v>8.8829655376400005</v>
      </c>
      <c r="R22" s="5">
        <v>7.3864034462800001</v>
      </c>
      <c r="S22" s="5">
        <v>1.07040043675</v>
      </c>
      <c r="T22" s="46">
        <v>0</v>
      </c>
      <c r="U22" s="153">
        <f t="shared" si="1"/>
        <v>5.9528930930000001E-2</v>
      </c>
    </row>
    <row r="23" spans="1:21" ht="15" x14ac:dyDescent="0.25">
      <c r="A23" s="2">
        <v>9289</v>
      </c>
      <c r="B23" s="2" t="s">
        <v>25</v>
      </c>
      <c r="C23" s="2" t="s">
        <v>3</v>
      </c>
      <c r="D23" s="110">
        <v>21.468008887300002</v>
      </c>
      <c r="E23" s="122" t="s">
        <v>59</v>
      </c>
      <c r="F23" s="120">
        <v>21.468008887300002</v>
      </c>
      <c r="G23" s="171"/>
      <c r="H23" s="184"/>
      <c r="I23" s="107">
        <v>3.26372678756</v>
      </c>
      <c r="J23" s="54">
        <v>0</v>
      </c>
      <c r="K23" s="128"/>
      <c r="L23" s="15"/>
      <c r="M23" s="73"/>
      <c r="N23" s="7">
        <v>21.468008887300002</v>
      </c>
      <c r="O23" s="144">
        <f t="shared" si="0"/>
        <v>0</v>
      </c>
      <c r="P23" s="34">
        <v>0</v>
      </c>
      <c r="Q23" s="5">
        <v>7.6063775675700001</v>
      </c>
      <c r="R23" s="5">
        <v>8.2645253199099997</v>
      </c>
      <c r="S23" s="5">
        <v>2.33338223233</v>
      </c>
      <c r="T23" s="46">
        <v>3.2637237674800001</v>
      </c>
      <c r="U23" s="153">
        <f t="shared" si="1"/>
        <v>1.0004441719502211E-11</v>
      </c>
    </row>
    <row r="24" spans="1:21" s="57" customFormat="1" x14ac:dyDescent="0.3">
      <c r="A24" s="2">
        <v>9291</v>
      </c>
      <c r="B24" s="2" t="s">
        <v>25</v>
      </c>
      <c r="C24" s="2" t="s">
        <v>3</v>
      </c>
      <c r="D24" s="110">
        <v>9.4832178911699998</v>
      </c>
      <c r="E24" s="122" t="s">
        <v>59</v>
      </c>
      <c r="F24" s="120">
        <v>2.3958979438900001</v>
      </c>
      <c r="G24" s="171" t="s">
        <v>71</v>
      </c>
      <c r="H24" s="188">
        <v>7.0873199473000001</v>
      </c>
      <c r="I24" s="107">
        <v>0</v>
      </c>
      <c r="J24" s="54">
        <v>0</v>
      </c>
      <c r="K24" s="95"/>
      <c r="L24" s="95"/>
      <c r="M24" s="196"/>
      <c r="N24" s="7">
        <v>9.24830963486</v>
      </c>
      <c r="O24" s="144">
        <f t="shared" si="0"/>
        <v>0.23490825630999979</v>
      </c>
      <c r="P24" s="34">
        <v>0</v>
      </c>
      <c r="Q24" s="5">
        <v>5.3096376409700001</v>
      </c>
      <c r="R24" s="5">
        <v>4.1735802501899997</v>
      </c>
      <c r="S24" s="5">
        <v>0</v>
      </c>
      <c r="T24" s="46">
        <v>0</v>
      </c>
      <c r="U24" s="153">
        <f t="shared" si="1"/>
        <v>1.000088900582341E-11</v>
      </c>
    </row>
    <row r="25" spans="1:21" s="154" customFormat="1" x14ac:dyDescent="0.3">
      <c r="A25" s="2">
        <v>9293</v>
      </c>
      <c r="B25" s="2" t="s">
        <v>25</v>
      </c>
      <c r="C25" s="2" t="s">
        <v>3</v>
      </c>
      <c r="D25" s="110">
        <v>15.565636704899999</v>
      </c>
      <c r="E25" s="122" t="s">
        <v>59</v>
      </c>
      <c r="F25" s="120">
        <v>15.565636704899999</v>
      </c>
      <c r="G25" s="171"/>
      <c r="H25" s="184"/>
      <c r="I25" s="107">
        <v>3.50318623776</v>
      </c>
      <c r="J25" s="54">
        <v>0</v>
      </c>
      <c r="K25" s="128"/>
      <c r="L25" s="15"/>
      <c r="M25" s="73"/>
      <c r="N25" s="7">
        <v>15.565636704899999</v>
      </c>
      <c r="O25" s="144">
        <f t="shared" si="0"/>
        <v>0</v>
      </c>
      <c r="P25" s="34">
        <v>0</v>
      </c>
      <c r="Q25" s="5">
        <v>0</v>
      </c>
      <c r="R25" s="5">
        <v>6.2388279134899998</v>
      </c>
      <c r="S25" s="5">
        <v>5.8236229004800002</v>
      </c>
      <c r="T25" s="46">
        <v>3.5031858909700002</v>
      </c>
      <c r="U25" s="153">
        <f t="shared" si="1"/>
        <v>-4.000000330961484E-11</v>
      </c>
    </row>
    <row r="26" spans="1:21" s="154" customFormat="1" x14ac:dyDescent="0.3">
      <c r="A26" s="2">
        <v>9294</v>
      </c>
      <c r="B26" s="2" t="s">
        <v>25</v>
      </c>
      <c r="C26" s="2" t="s">
        <v>3</v>
      </c>
      <c r="D26" s="110">
        <v>9.6743103783700004</v>
      </c>
      <c r="E26" s="122" t="s">
        <v>59</v>
      </c>
      <c r="F26" s="120">
        <v>9.6743103783700004</v>
      </c>
      <c r="G26" s="171"/>
      <c r="H26" s="184"/>
      <c r="I26" s="107">
        <v>0</v>
      </c>
      <c r="J26" s="54">
        <v>0</v>
      </c>
      <c r="K26" s="128"/>
      <c r="L26" s="15"/>
      <c r="M26" s="73"/>
      <c r="N26" s="7">
        <v>7.3383745277000001</v>
      </c>
      <c r="O26" s="144">
        <f t="shared" si="0"/>
        <v>2.3359358506700003</v>
      </c>
      <c r="P26" s="34">
        <v>0</v>
      </c>
      <c r="Q26" s="5">
        <v>0</v>
      </c>
      <c r="R26" s="5">
        <v>9.6743103783700004</v>
      </c>
      <c r="S26" s="5">
        <v>0</v>
      </c>
      <c r="T26" s="46">
        <v>0</v>
      </c>
      <c r="U26" s="153">
        <f t="shared" si="1"/>
        <v>0</v>
      </c>
    </row>
    <row r="27" spans="1:21" x14ac:dyDescent="0.3">
      <c r="A27" s="2">
        <v>9295</v>
      </c>
      <c r="B27" s="2" t="s">
        <v>25</v>
      </c>
      <c r="C27" s="2" t="s">
        <v>3</v>
      </c>
      <c r="D27" s="110">
        <v>7.4169895204499996</v>
      </c>
      <c r="E27" s="122" t="s">
        <v>57</v>
      </c>
      <c r="F27" s="120">
        <v>7.4169895204399996</v>
      </c>
      <c r="G27" s="180"/>
      <c r="H27" s="193"/>
      <c r="I27" s="107">
        <v>0</v>
      </c>
      <c r="J27" s="54">
        <v>0</v>
      </c>
      <c r="K27" s="129"/>
      <c r="L27" s="130"/>
      <c r="M27" s="69"/>
      <c r="N27" s="7">
        <v>6.6169576168799997</v>
      </c>
      <c r="O27" s="144">
        <f t="shared" si="0"/>
        <v>0.80003190356999987</v>
      </c>
      <c r="P27" s="34">
        <v>7.4169895204399996</v>
      </c>
      <c r="Q27" s="5">
        <v>0</v>
      </c>
      <c r="R27" s="5">
        <v>0</v>
      </c>
      <c r="S27" s="5">
        <v>0</v>
      </c>
      <c r="T27" s="46">
        <v>0</v>
      </c>
      <c r="U27" s="153">
        <f t="shared" si="1"/>
        <v>7.4169895204499996</v>
      </c>
    </row>
    <row r="28" spans="1:21" x14ac:dyDescent="0.3">
      <c r="A28" s="2">
        <v>9296</v>
      </c>
      <c r="B28" s="2" t="s">
        <v>25</v>
      </c>
      <c r="C28" s="2" t="s">
        <v>3</v>
      </c>
      <c r="D28" s="110">
        <v>9.7497841097000002</v>
      </c>
      <c r="E28" s="122" t="s">
        <v>59</v>
      </c>
      <c r="F28" s="120">
        <v>9.7497841097099993</v>
      </c>
      <c r="G28" s="171"/>
      <c r="H28" s="184"/>
      <c r="I28" s="107">
        <v>0</v>
      </c>
      <c r="J28" s="54">
        <v>0</v>
      </c>
      <c r="K28" s="129"/>
      <c r="L28" s="130"/>
      <c r="M28" s="73"/>
      <c r="N28" s="7">
        <v>1.38385315298</v>
      </c>
      <c r="O28" s="144">
        <f t="shared" si="0"/>
        <v>8.3659309567199998</v>
      </c>
      <c r="P28" s="34">
        <v>0</v>
      </c>
      <c r="Q28" s="5">
        <v>4.0213227974299999</v>
      </c>
      <c r="R28" s="5">
        <v>3.1151860438600001</v>
      </c>
      <c r="S28" s="5">
        <v>0</v>
      </c>
      <c r="T28" s="46">
        <v>0</v>
      </c>
      <c r="U28" s="153">
        <f t="shared" si="1"/>
        <v>2.6132752684099998</v>
      </c>
    </row>
    <row r="29" spans="1:21" x14ac:dyDescent="0.3">
      <c r="A29" s="2">
        <v>9297</v>
      </c>
      <c r="B29" s="2" t="s">
        <v>25</v>
      </c>
      <c r="C29" s="2" t="s">
        <v>3</v>
      </c>
      <c r="D29" s="110">
        <v>16.3865502604</v>
      </c>
      <c r="E29" s="122" t="s">
        <v>57</v>
      </c>
      <c r="F29" s="120">
        <v>16.3865502604</v>
      </c>
      <c r="G29" s="180"/>
      <c r="H29" s="193"/>
      <c r="I29" s="107">
        <v>0</v>
      </c>
      <c r="J29" s="54">
        <v>0</v>
      </c>
      <c r="K29" s="129"/>
      <c r="L29" s="130"/>
      <c r="M29" s="73"/>
      <c r="N29" s="7">
        <v>12.2041380226</v>
      </c>
      <c r="O29" s="144">
        <f t="shared" si="0"/>
        <v>4.1824122377999995</v>
      </c>
      <c r="P29" s="34">
        <v>11.7119858952</v>
      </c>
      <c r="Q29" s="5">
        <v>0</v>
      </c>
      <c r="R29" s="5">
        <v>0</v>
      </c>
      <c r="S29" s="5">
        <v>3.2799407125199999E-3</v>
      </c>
      <c r="T29" s="46">
        <v>0</v>
      </c>
      <c r="U29" s="153">
        <f t="shared" si="1"/>
        <v>16.38327031968748</v>
      </c>
    </row>
    <row r="30" spans="1:21" x14ac:dyDescent="0.3">
      <c r="A30" s="2">
        <v>10423</v>
      </c>
      <c r="B30" s="2" t="s">
        <v>25</v>
      </c>
      <c r="C30" s="2" t="s">
        <v>6</v>
      </c>
      <c r="D30" s="110">
        <v>12.021193397199999</v>
      </c>
      <c r="E30" s="122" t="s">
        <v>57</v>
      </c>
      <c r="F30" s="120">
        <v>12.021193397199999</v>
      </c>
      <c r="G30" s="180"/>
      <c r="H30" s="193"/>
      <c r="I30" s="107">
        <v>0</v>
      </c>
      <c r="J30" s="54">
        <v>0</v>
      </c>
      <c r="K30" s="129"/>
      <c r="L30" s="130"/>
      <c r="M30" s="73"/>
      <c r="N30" s="7">
        <v>0.82283518157400004</v>
      </c>
      <c r="O30" s="144">
        <f t="shared" si="0"/>
        <v>11.198358215626</v>
      </c>
      <c r="P30" s="34">
        <v>0</v>
      </c>
      <c r="Q30" s="5">
        <v>0</v>
      </c>
      <c r="R30" s="5">
        <v>0</v>
      </c>
      <c r="S30" s="5">
        <v>1.1815005894999999</v>
      </c>
      <c r="T30" s="46">
        <v>0</v>
      </c>
      <c r="U30" s="153">
        <f t="shared" si="1"/>
        <v>10.839692807699999</v>
      </c>
    </row>
    <row r="31" spans="1:21" x14ac:dyDescent="0.3">
      <c r="A31" s="2">
        <v>10424</v>
      </c>
      <c r="B31" s="2" t="s">
        <v>25</v>
      </c>
      <c r="C31" s="2" t="s">
        <v>6</v>
      </c>
      <c r="D31" s="110">
        <v>11.396402161199999</v>
      </c>
      <c r="E31" s="122" t="s">
        <v>57</v>
      </c>
      <c r="F31" s="120">
        <v>11.396402161199999</v>
      </c>
      <c r="G31" s="180"/>
      <c r="H31" s="193"/>
      <c r="I31" s="107">
        <v>0</v>
      </c>
      <c r="J31" s="54">
        <v>0</v>
      </c>
      <c r="K31" s="126"/>
      <c r="L31" s="130"/>
      <c r="M31" s="73"/>
      <c r="N31" s="7">
        <v>0.85067406336700002</v>
      </c>
      <c r="O31" s="144">
        <f t="shared" si="0"/>
        <v>10.545728097832999</v>
      </c>
      <c r="P31" s="34">
        <v>9.8261417268399995</v>
      </c>
      <c r="Q31" s="5">
        <v>0</v>
      </c>
      <c r="R31" s="5">
        <v>11.002070764300001</v>
      </c>
      <c r="S31" s="5">
        <v>0.39433139695500002</v>
      </c>
      <c r="T31" s="46">
        <v>0</v>
      </c>
      <c r="U31" s="153">
        <f t="shared" si="1"/>
        <v>-5.5001336818349955E-11</v>
      </c>
    </row>
    <row r="32" spans="1:21" x14ac:dyDescent="0.3">
      <c r="A32" s="2">
        <v>10425</v>
      </c>
      <c r="B32" s="2" t="s">
        <v>25</v>
      </c>
      <c r="C32" s="2" t="s">
        <v>6</v>
      </c>
      <c r="D32" s="110">
        <v>7.4400035393000001</v>
      </c>
      <c r="E32" s="122" t="s">
        <v>57</v>
      </c>
      <c r="F32" s="120">
        <v>7.4400035393000001</v>
      </c>
      <c r="G32" s="180"/>
      <c r="H32" s="193"/>
      <c r="I32" s="107">
        <v>0</v>
      </c>
      <c r="J32" s="54">
        <v>0</v>
      </c>
      <c r="K32" s="129"/>
      <c r="L32" s="130"/>
      <c r="M32" s="73"/>
      <c r="N32" s="7">
        <v>7.4400035393000001</v>
      </c>
      <c r="O32" s="144">
        <f t="shared" si="0"/>
        <v>0</v>
      </c>
      <c r="P32" s="34">
        <v>0</v>
      </c>
      <c r="Q32" s="5">
        <v>0</v>
      </c>
      <c r="R32" s="5">
        <v>0</v>
      </c>
      <c r="S32" s="5">
        <v>7.4400035393000001</v>
      </c>
      <c r="T32" s="46">
        <v>0</v>
      </c>
      <c r="U32" s="153">
        <f t="shared" si="1"/>
        <v>0</v>
      </c>
    </row>
    <row r="33" spans="1:237" x14ac:dyDescent="0.3">
      <c r="A33" s="2">
        <v>10426</v>
      </c>
      <c r="B33" s="2" t="s">
        <v>25</v>
      </c>
      <c r="C33" s="2" t="s">
        <v>6</v>
      </c>
      <c r="D33" s="110">
        <v>25.197834928799999</v>
      </c>
      <c r="E33" s="122" t="s">
        <v>57</v>
      </c>
      <c r="F33" s="120">
        <v>23.018967352600001</v>
      </c>
      <c r="G33" s="174"/>
      <c r="H33" s="175"/>
      <c r="I33" s="107">
        <v>4.1578311155299996</v>
      </c>
      <c r="J33" s="54">
        <v>0</v>
      </c>
      <c r="K33" s="129"/>
      <c r="L33" s="130"/>
      <c r="M33" s="73">
        <v>2.2000000000000002</v>
      </c>
      <c r="N33" s="7">
        <v>23.018967352499999</v>
      </c>
      <c r="O33" s="144">
        <f t="shared" si="0"/>
        <v>2.1788675763000001</v>
      </c>
      <c r="P33" s="34">
        <v>0</v>
      </c>
      <c r="Q33" s="5">
        <v>15.5301574366</v>
      </c>
      <c r="R33" s="5">
        <v>0</v>
      </c>
      <c r="S33" s="5">
        <v>5.5098463765899997</v>
      </c>
      <c r="T33" s="46">
        <v>4.1578311155399996</v>
      </c>
      <c r="U33" s="153">
        <f t="shared" si="1"/>
        <v>7.000267032708507E-11</v>
      </c>
    </row>
    <row r="34" spans="1:237" x14ac:dyDescent="0.3">
      <c r="A34" s="2">
        <v>10428</v>
      </c>
      <c r="B34" s="2" t="s">
        <v>25</v>
      </c>
      <c r="C34" s="2" t="s">
        <v>6</v>
      </c>
      <c r="D34" s="110">
        <v>8.0314332229200005</v>
      </c>
      <c r="E34" s="122" t="s">
        <v>47</v>
      </c>
      <c r="F34" s="120">
        <v>5.2985568936699999E-2</v>
      </c>
      <c r="G34" s="171" t="s">
        <v>56</v>
      </c>
      <c r="H34" s="188">
        <v>7.9784477748100002</v>
      </c>
      <c r="I34" s="107">
        <v>0.16951335555899999</v>
      </c>
      <c r="J34" s="54">
        <v>0</v>
      </c>
      <c r="K34" s="129"/>
      <c r="L34" s="130"/>
      <c r="M34" s="73"/>
      <c r="N34" s="7">
        <v>6.1644144127000002</v>
      </c>
      <c r="O34" s="144">
        <f t="shared" si="0"/>
        <v>1.8670188102200003</v>
      </c>
      <c r="P34" s="34">
        <v>0</v>
      </c>
      <c r="Q34" s="5">
        <v>8.0314223503100006</v>
      </c>
      <c r="R34" s="5">
        <v>1.4040182308199999E-5</v>
      </c>
      <c r="S34" s="5">
        <v>0</v>
      </c>
      <c r="T34" s="46">
        <v>0</v>
      </c>
      <c r="U34" s="153">
        <f t="shared" si="1"/>
        <v>-3.1675723075608175E-6</v>
      </c>
    </row>
    <row r="35" spans="1:237" x14ac:dyDescent="0.3">
      <c r="A35" s="2">
        <v>10437</v>
      </c>
      <c r="B35" s="2" t="s">
        <v>25</v>
      </c>
      <c r="C35" s="2" t="s">
        <v>6</v>
      </c>
      <c r="D35" s="110">
        <v>14.7800474812</v>
      </c>
      <c r="E35" s="122" t="s">
        <v>56</v>
      </c>
      <c r="F35" s="120">
        <v>0.414603807554</v>
      </c>
      <c r="G35" s="171" t="s">
        <v>57</v>
      </c>
      <c r="H35" s="188">
        <v>7.9958869340399996</v>
      </c>
      <c r="I35" s="107">
        <v>0</v>
      </c>
      <c r="J35" s="54">
        <v>0</v>
      </c>
      <c r="K35" s="126"/>
      <c r="L35" s="130"/>
      <c r="M35" s="73">
        <v>6.4</v>
      </c>
      <c r="N35" s="7">
        <v>8.4104907416099994</v>
      </c>
      <c r="O35" s="144">
        <f t="shared" si="0"/>
        <v>6.369556739590001</v>
      </c>
      <c r="P35" s="34">
        <v>0</v>
      </c>
      <c r="Q35" s="5">
        <v>14.7800474812</v>
      </c>
      <c r="R35" s="5">
        <v>0</v>
      </c>
      <c r="S35" s="5">
        <v>0</v>
      </c>
      <c r="T35" s="46">
        <v>0</v>
      </c>
      <c r="U35" s="153">
        <f t="shared" si="1"/>
        <v>0</v>
      </c>
    </row>
    <row r="36" spans="1:237" x14ac:dyDescent="0.3">
      <c r="A36" s="2">
        <v>10440</v>
      </c>
      <c r="B36" s="2" t="s">
        <v>25</v>
      </c>
      <c r="C36" s="2" t="s">
        <v>6</v>
      </c>
      <c r="D36" s="110">
        <v>87.171781230899995</v>
      </c>
      <c r="E36" s="122" t="s">
        <v>57</v>
      </c>
      <c r="F36" s="120">
        <v>87.171781230899995</v>
      </c>
      <c r="G36" s="180"/>
      <c r="H36" s="193"/>
      <c r="I36" s="107">
        <v>0</v>
      </c>
      <c r="J36" s="54">
        <v>0</v>
      </c>
      <c r="K36" s="126"/>
      <c r="L36" s="130"/>
      <c r="M36" s="73"/>
      <c r="N36" s="7">
        <v>74.339737298499998</v>
      </c>
      <c r="O36" s="144">
        <f t="shared" si="0"/>
        <v>12.832043932399998</v>
      </c>
      <c r="P36" s="34">
        <v>14.1046801655</v>
      </c>
      <c r="Q36" s="5">
        <v>0</v>
      </c>
      <c r="R36" s="5">
        <v>77.592622336999995</v>
      </c>
      <c r="S36" s="5">
        <v>9.5672914862600003</v>
      </c>
      <c r="T36" s="46">
        <v>0</v>
      </c>
      <c r="U36" s="153">
        <f t="shared" si="1"/>
        <v>1.1867407639996941E-2</v>
      </c>
    </row>
    <row r="37" spans="1:237" x14ac:dyDescent="0.3">
      <c r="A37" s="2">
        <v>10441</v>
      </c>
      <c r="B37" s="2" t="s">
        <v>25</v>
      </c>
      <c r="C37" s="2" t="s">
        <v>6</v>
      </c>
      <c r="D37" s="110">
        <v>144.30929958300001</v>
      </c>
      <c r="E37" s="122" t="s">
        <v>57</v>
      </c>
      <c r="F37" s="120">
        <v>142.527403658</v>
      </c>
      <c r="G37" s="171" t="s">
        <v>60</v>
      </c>
      <c r="H37" s="188">
        <v>1.67503905975</v>
      </c>
      <c r="I37" s="107">
        <v>0</v>
      </c>
      <c r="J37" s="54">
        <v>0</v>
      </c>
      <c r="K37" s="126"/>
      <c r="L37" s="130"/>
      <c r="M37" s="73">
        <v>0.1</v>
      </c>
      <c r="N37" s="7">
        <v>45.897567565000003</v>
      </c>
      <c r="O37" s="144">
        <f t="shared" si="0"/>
        <v>98.411732018000009</v>
      </c>
      <c r="P37" s="34">
        <v>7.2648674982700001</v>
      </c>
      <c r="Q37" s="5">
        <v>89.6922447054</v>
      </c>
      <c r="R37" s="5">
        <v>38.640458348800003</v>
      </c>
      <c r="S37" s="5">
        <v>15.9765965283</v>
      </c>
      <c r="T37" s="46">
        <v>0</v>
      </c>
      <c r="U37" s="153">
        <f t="shared" si="1"/>
        <v>4.999947122996673E-10</v>
      </c>
    </row>
    <row r="38" spans="1:237" x14ac:dyDescent="0.3">
      <c r="A38" s="2">
        <v>10442</v>
      </c>
      <c r="B38" s="2" t="s">
        <v>25</v>
      </c>
      <c r="C38" s="2" t="s">
        <v>6</v>
      </c>
      <c r="D38" s="110">
        <v>32.9481441999</v>
      </c>
      <c r="E38" s="122" t="s">
        <v>57</v>
      </c>
      <c r="F38" s="120">
        <v>32.9481441999</v>
      </c>
      <c r="G38" s="180"/>
      <c r="H38" s="193"/>
      <c r="I38" s="107">
        <v>0</v>
      </c>
      <c r="J38" s="54">
        <v>0</v>
      </c>
      <c r="K38" s="126"/>
      <c r="L38" s="130"/>
      <c r="M38" s="73"/>
      <c r="N38" s="7">
        <v>32.9481441999</v>
      </c>
      <c r="O38" s="144">
        <f t="shared" si="0"/>
        <v>0</v>
      </c>
      <c r="P38" s="34">
        <v>0</v>
      </c>
      <c r="Q38" s="5">
        <v>20.5415787767</v>
      </c>
      <c r="R38" s="5">
        <v>8.3041121394899999</v>
      </c>
      <c r="S38" s="5">
        <v>4.1024532837700001</v>
      </c>
      <c r="T38" s="46">
        <v>0</v>
      </c>
      <c r="U38" s="153">
        <f t="shared" si="1"/>
        <v>-5.999822860758286E-11</v>
      </c>
    </row>
    <row r="39" spans="1:237" x14ac:dyDescent="0.3">
      <c r="A39" s="2">
        <v>10443</v>
      </c>
      <c r="B39" s="2" t="s">
        <v>25</v>
      </c>
      <c r="C39" s="2" t="s">
        <v>6</v>
      </c>
      <c r="D39" s="110">
        <v>22.5036779054</v>
      </c>
      <c r="E39" s="122" t="s">
        <v>57</v>
      </c>
      <c r="F39" s="120">
        <v>21.8970761665</v>
      </c>
      <c r="G39" s="180"/>
      <c r="H39" s="193"/>
      <c r="I39" s="107">
        <v>0</v>
      </c>
      <c r="J39" s="54">
        <v>0</v>
      </c>
      <c r="K39" s="128"/>
      <c r="L39" s="15"/>
      <c r="M39" s="85">
        <v>0.6</v>
      </c>
      <c r="N39" s="7">
        <v>21.8970761665</v>
      </c>
      <c r="O39" s="144">
        <f t="shared" si="0"/>
        <v>0.60660173890000024</v>
      </c>
      <c r="P39" s="34">
        <v>0</v>
      </c>
      <c r="Q39" s="5">
        <v>0</v>
      </c>
      <c r="R39" s="5">
        <v>22.503677905299998</v>
      </c>
      <c r="S39" s="5">
        <v>0</v>
      </c>
      <c r="T39" s="46">
        <v>0</v>
      </c>
      <c r="U39" s="153">
        <f t="shared" si="1"/>
        <v>1.000017846308765E-10</v>
      </c>
    </row>
    <row r="40" spans="1:237" x14ac:dyDescent="0.3">
      <c r="A40" s="2">
        <v>10444</v>
      </c>
      <c r="B40" s="2" t="s">
        <v>25</v>
      </c>
      <c r="C40" s="2" t="s">
        <v>6</v>
      </c>
      <c r="D40" s="110">
        <v>6.9035861357000003</v>
      </c>
      <c r="E40" s="122" t="s">
        <v>57</v>
      </c>
      <c r="F40" s="120">
        <v>6.9035861357000003</v>
      </c>
      <c r="G40" s="174"/>
      <c r="H40" s="175"/>
      <c r="I40" s="107">
        <v>0</v>
      </c>
      <c r="J40" s="54">
        <v>0</v>
      </c>
      <c r="K40" s="128"/>
      <c r="L40" s="15"/>
      <c r="M40" s="71"/>
      <c r="N40" s="7">
        <v>6.9035861357000003</v>
      </c>
      <c r="O40" s="144">
        <f t="shared" si="0"/>
        <v>0</v>
      </c>
      <c r="P40" s="34">
        <v>0</v>
      </c>
      <c r="Q40" s="5">
        <v>4.6489769476799996</v>
      </c>
      <c r="R40" s="5">
        <v>2.2546091880299999</v>
      </c>
      <c r="S40" s="5">
        <v>0</v>
      </c>
      <c r="T40" s="46">
        <v>0</v>
      </c>
      <c r="U40" s="153">
        <f t="shared" si="1"/>
        <v>-9.9991126489840099E-12</v>
      </c>
    </row>
    <row r="41" spans="1:237" x14ac:dyDescent="0.3">
      <c r="A41" s="2">
        <v>10445</v>
      </c>
      <c r="B41" s="2" t="s">
        <v>25</v>
      </c>
      <c r="C41" s="2" t="s">
        <v>6</v>
      </c>
      <c r="D41" s="110">
        <v>16.381081149300002</v>
      </c>
      <c r="E41" s="122" t="s">
        <v>59</v>
      </c>
      <c r="F41" s="120">
        <v>16.381081149300002</v>
      </c>
      <c r="G41" s="180"/>
      <c r="H41" s="193"/>
      <c r="I41" s="107">
        <v>0</v>
      </c>
      <c r="J41" s="54">
        <v>0</v>
      </c>
      <c r="K41" s="128"/>
      <c r="L41" s="15"/>
      <c r="M41" s="85"/>
      <c r="N41" s="7">
        <v>16.125838697399999</v>
      </c>
      <c r="O41" s="144">
        <f t="shared" si="0"/>
        <v>0.25524245190000272</v>
      </c>
      <c r="P41" s="34">
        <v>0.24749185494100001</v>
      </c>
      <c r="Q41" s="5">
        <v>6.9436136137300002</v>
      </c>
      <c r="R41" s="5">
        <v>4.0233439289100001</v>
      </c>
      <c r="S41" s="5">
        <v>5.4141236066599996</v>
      </c>
      <c r="T41" s="46">
        <v>0</v>
      </c>
      <c r="U41" s="153">
        <f t="shared" si="1"/>
        <v>0</v>
      </c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32"/>
      <c r="CZ41" s="32"/>
      <c r="DA41" s="32"/>
      <c r="DB41" s="32"/>
      <c r="DC41" s="32"/>
      <c r="DD41" s="32"/>
      <c r="DE41" s="32"/>
      <c r="DF41" s="32"/>
      <c r="DG41" s="32"/>
      <c r="DH41" s="32"/>
      <c r="DI41" s="32"/>
      <c r="DJ41" s="32"/>
      <c r="DK41" s="32"/>
      <c r="DL41" s="32"/>
      <c r="DM41" s="32"/>
      <c r="DN41" s="32"/>
      <c r="DO41" s="32"/>
      <c r="DP41" s="32"/>
      <c r="DQ41" s="32"/>
      <c r="DR41" s="32"/>
      <c r="DS41" s="32"/>
      <c r="DT41" s="32"/>
      <c r="DU41" s="32"/>
      <c r="DV41" s="32"/>
      <c r="DW41" s="32"/>
      <c r="DX41" s="32"/>
      <c r="DY41" s="32"/>
      <c r="DZ41" s="32"/>
      <c r="EA41" s="32"/>
      <c r="EB41" s="32"/>
      <c r="EC41" s="32"/>
      <c r="ED41" s="32"/>
      <c r="EE41" s="32"/>
      <c r="EF41" s="32"/>
      <c r="EG41" s="32"/>
      <c r="EH41" s="32"/>
      <c r="EI41" s="32"/>
      <c r="EJ41" s="32"/>
      <c r="EK41" s="32"/>
      <c r="EL41" s="32"/>
      <c r="EM41" s="32"/>
      <c r="EN41" s="32"/>
      <c r="EO41" s="32"/>
      <c r="EP41" s="32"/>
      <c r="EQ41" s="32"/>
      <c r="ER41" s="32"/>
      <c r="ES41" s="32"/>
      <c r="ET41" s="32"/>
      <c r="EU41" s="32"/>
      <c r="EV41" s="32"/>
      <c r="EW41" s="32"/>
      <c r="EX41" s="32"/>
      <c r="EY41" s="32"/>
      <c r="EZ41" s="32"/>
      <c r="FA41" s="32"/>
      <c r="FB41" s="32"/>
      <c r="FC41" s="32"/>
      <c r="FD41" s="32"/>
      <c r="FE41" s="32"/>
      <c r="FF41" s="32"/>
      <c r="FG41" s="32"/>
      <c r="FH41" s="32"/>
      <c r="FI41" s="32"/>
      <c r="FJ41" s="32"/>
      <c r="FK41" s="32"/>
      <c r="FL41" s="32"/>
      <c r="FM41" s="32"/>
      <c r="FN41" s="32"/>
      <c r="FO41" s="32"/>
      <c r="FP41" s="32"/>
      <c r="FQ41" s="32"/>
      <c r="FR41" s="32"/>
      <c r="FS41" s="32"/>
      <c r="FT41" s="32"/>
      <c r="FU41" s="32"/>
      <c r="FV41" s="32"/>
      <c r="FW41" s="32"/>
      <c r="FX41" s="32"/>
      <c r="FY41" s="32"/>
      <c r="FZ41" s="32"/>
      <c r="GA41" s="32"/>
      <c r="GB41" s="32"/>
      <c r="GC41" s="32"/>
      <c r="GD41" s="32"/>
      <c r="GE41" s="32"/>
      <c r="GF41" s="32"/>
      <c r="GG41" s="32"/>
      <c r="GH41" s="32"/>
      <c r="GI41" s="32"/>
      <c r="GJ41" s="32"/>
      <c r="GK41" s="32"/>
      <c r="GL41" s="32"/>
      <c r="GM41" s="32"/>
      <c r="GN41" s="32"/>
      <c r="GO41" s="32"/>
      <c r="GP41" s="32"/>
      <c r="GQ41" s="32"/>
      <c r="GR41" s="32"/>
      <c r="GS41" s="32"/>
      <c r="GT41" s="32"/>
      <c r="GU41" s="32"/>
      <c r="GV41" s="32"/>
      <c r="GW41" s="32"/>
      <c r="GX41" s="32"/>
      <c r="GY41" s="32"/>
      <c r="GZ41" s="32"/>
      <c r="HA41" s="32"/>
      <c r="HB41" s="32"/>
      <c r="HC41" s="32"/>
      <c r="HD41" s="32"/>
      <c r="HE41" s="32"/>
      <c r="HF41" s="32"/>
      <c r="HG41" s="32"/>
      <c r="HH41" s="32"/>
      <c r="HI41" s="32"/>
      <c r="HJ41" s="32"/>
      <c r="HK41" s="32"/>
      <c r="HL41" s="32"/>
      <c r="HM41" s="32"/>
      <c r="HN41" s="32"/>
      <c r="HO41" s="32"/>
      <c r="HP41" s="32"/>
      <c r="HQ41" s="32"/>
      <c r="HR41" s="32"/>
      <c r="HS41" s="32"/>
      <c r="HT41" s="32"/>
      <c r="HU41" s="32"/>
      <c r="HV41" s="32"/>
      <c r="HW41" s="32"/>
      <c r="HX41" s="32"/>
      <c r="HY41" s="32"/>
      <c r="HZ41" s="32"/>
      <c r="IA41" s="32"/>
      <c r="IB41" s="32"/>
    </row>
    <row r="42" spans="1:237" x14ac:dyDescent="0.3">
      <c r="A42" s="2">
        <v>10449</v>
      </c>
      <c r="B42" s="2" t="s">
        <v>25</v>
      </c>
      <c r="C42" s="2" t="s">
        <v>6</v>
      </c>
      <c r="D42" s="110">
        <v>9.6118088936100001</v>
      </c>
      <c r="E42" s="122" t="s">
        <v>59</v>
      </c>
      <c r="F42" s="120">
        <v>9.6118088935999992</v>
      </c>
      <c r="H42" s="177"/>
      <c r="I42" s="107">
        <v>0</v>
      </c>
      <c r="J42" s="54">
        <v>0</v>
      </c>
      <c r="K42" s="126"/>
      <c r="L42" s="127"/>
      <c r="M42" s="71"/>
      <c r="N42" s="7">
        <v>9.6118088935999992</v>
      </c>
      <c r="O42" s="144">
        <f t="shared" si="0"/>
        <v>1.000088900582341E-11</v>
      </c>
      <c r="P42" s="34">
        <v>0</v>
      </c>
      <c r="Q42" s="5">
        <v>0</v>
      </c>
      <c r="R42" s="5">
        <v>8.45149565006</v>
      </c>
      <c r="S42" s="5">
        <v>1.1603132435400001</v>
      </c>
      <c r="T42" s="46">
        <v>0</v>
      </c>
      <c r="U42" s="153">
        <f t="shared" si="1"/>
        <v>1.000088900582341E-11</v>
      </c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32"/>
      <c r="CM42" s="32"/>
      <c r="CN42" s="32"/>
      <c r="CO42" s="32"/>
      <c r="CP42" s="32"/>
      <c r="CQ42" s="32"/>
      <c r="CR42" s="32"/>
      <c r="CS42" s="32"/>
      <c r="CT42" s="32"/>
      <c r="CU42" s="32"/>
      <c r="CV42" s="32"/>
      <c r="CW42" s="32"/>
      <c r="CX42" s="32"/>
      <c r="CY42" s="32"/>
      <c r="CZ42" s="32"/>
      <c r="DA42" s="32"/>
      <c r="DB42" s="32"/>
      <c r="DC42" s="32"/>
      <c r="DD42" s="32"/>
      <c r="DE42" s="32"/>
      <c r="DF42" s="32"/>
      <c r="DG42" s="32"/>
      <c r="DH42" s="32"/>
      <c r="DI42" s="32"/>
      <c r="DJ42" s="32"/>
      <c r="DK42" s="32"/>
      <c r="DL42" s="32"/>
      <c r="DM42" s="32"/>
      <c r="DN42" s="32"/>
      <c r="DO42" s="32"/>
      <c r="DP42" s="32"/>
      <c r="DQ42" s="32"/>
      <c r="DR42" s="32"/>
      <c r="DS42" s="32"/>
      <c r="DT42" s="32"/>
      <c r="DU42" s="32"/>
      <c r="DV42" s="32"/>
      <c r="DW42" s="32"/>
      <c r="DX42" s="32"/>
      <c r="DY42" s="32"/>
      <c r="DZ42" s="32"/>
      <c r="EA42" s="32"/>
      <c r="EB42" s="32"/>
      <c r="EC42" s="32"/>
      <c r="ED42" s="32"/>
      <c r="EE42" s="32"/>
      <c r="EF42" s="32"/>
      <c r="EG42" s="32"/>
      <c r="EH42" s="32"/>
      <c r="EI42" s="32"/>
      <c r="EJ42" s="32"/>
      <c r="EK42" s="32"/>
      <c r="EL42" s="32"/>
      <c r="EM42" s="32"/>
      <c r="EN42" s="32"/>
      <c r="EO42" s="32"/>
      <c r="EP42" s="32"/>
      <c r="EQ42" s="32"/>
      <c r="ER42" s="32"/>
      <c r="ES42" s="32"/>
      <c r="ET42" s="32"/>
      <c r="EU42" s="32"/>
      <c r="EV42" s="32"/>
      <c r="EW42" s="32"/>
      <c r="EX42" s="32"/>
      <c r="EY42" s="32"/>
      <c r="EZ42" s="32"/>
      <c r="FA42" s="32"/>
      <c r="FB42" s="32"/>
      <c r="FC42" s="32"/>
      <c r="FD42" s="32"/>
      <c r="FE42" s="32"/>
      <c r="FF42" s="32"/>
      <c r="FG42" s="32"/>
      <c r="FH42" s="32"/>
      <c r="FI42" s="32"/>
      <c r="FJ42" s="32"/>
      <c r="FK42" s="32"/>
      <c r="FL42" s="32"/>
      <c r="FM42" s="32"/>
      <c r="FN42" s="32"/>
      <c r="FO42" s="32"/>
      <c r="FP42" s="32"/>
      <c r="FQ42" s="32"/>
      <c r="FR42" s="32"/>
      <c r="FS42" s="32"/>
      <c r="FT42" s="32"/>
      <c r="FU42" s="32"/>
      <c r="FV42" s="32"/>
      <c r="FW42" s="32"/>
      <c r="FX42" s="32"/>
      <c r="FY42" s="32"/>
      <c r="FZ42" s="32"/>
      <c r="GA42" s="32"/>
      <c r="GB42" s="32"/>
      <c r="GC42" s="32"/>
      <c r="GD42" s="32"/>
      <c r="GE42" s="32"/>
      <c r="GF42" s="32"/>
      <c r="GG42" s="32"/>
      <c r="GH42" s="32"/>
      <c r="GI42" s="32"/>
      <c r="GJ42" s="32"/>
      <c r="GK42" s="32"/>
      <c r="GL42" s="32"/>
      <c r="GM42" s="32"/>
      <c r="GN42" s="32"/>
      <c r="GO42" s="32"/>
      <c r="GP42" s="32"/>
      <c r="GQ42" s="32"/>
      <c r="GR42" s="32"/>
      <c r="GS42" s="32"/>
      <c r="GT42" s="32"/>
      <c r="GU42" s="32"/>
      <c r="GV42" s="32"/>
      <c r="GW42" s="32"/>
      <c r="GX42" s="32"/>
      <c r="GY42" s="32"/>
      <c r="GZ42" s="32"/>
      <c r="HA42" s="32"/>
      <c r="HB42" s="32"/>
      <c r="HC42" s="32"/>
      <c r="HD42" s="32"/>
      <c r="HE42" s="32"/>
      <c r="HF42" s="32"/>
      <c r="HG42" s="32"/>
      <c r="HH42" s="32"/>
      <c r="HI42" s="32"/>
      <c r="HJ42" s="32"/>
      <c r="HK42" s="32"/>
      <c r="HL42" s="32"/>
      <c r="HM42" s="32"/>
      <c r="HN42" s="32"/>
      <c r="HO42" s="32"/>
      <c r="HP42" s="32"/>
      <c r="HQ42" s="32"/>
      <c r="HR42" s="32"/>
      <c r="HS42" s="32"/>
      <c r="HT42" s="32"/>
      <c r="HU42" s="32"/>
      <c r="HV42" s="32"/>
      <c r="HW42" s="32"/>
      <c r="HX42" s="32"/>
      <c r="HY42" s="32"/>
      <c r="HZ42" s="32"/>
      <c r="IA42" s="32"/>
      <c r="IB42" s="32"/>
    </row>
    <row r="43" spans="1:237" x14ac:dyDescent="0.3">
      <c r="A43" s="2">
        <v>10450</v>
      </c>
      <c r="B43" s="2" t="s">
        <v>25</v>
      </c>
      <c r="C43" s="2" t="s">
        <v>6</v>
      </c>
      <c r="D43" s="110">
        <v>6.76802881418</v>
      </c>
      <c r="E43" s="122" t="s">
        <v>59</v>
      </c>
      <c r="F43" s="120">
        <v>6.76802881418</v>
      </c>
      <c r="G43" s="180"/>
      <c r="H43" s="193"/>
      <c r="I43" s="107">
        <v>0</v>
      </c>
      <c r="J43" s="54">
        <v>0</v>
      </c>
      <c r="K43" s="128"/>
      <c r="L43" s="15"/>
      <c r="M43" s="71"/>
      <c r="N43" s="7">
        <v>6.76802881418</v>
      </c>
      <c r="O43" s="144">
        <f t="shared" si="0"/>
        <v>0</v>
      </c>
      <c r="P43" s="34">
        <v>0</v>
      </c>
      <c r="Q43" s="5">
        <v>0</v>
      </c>
      <c r="R43" s="5">
        <v>6.76802881419</v>
      </c>
      <c r="S43" s="5">
        <v>0</v>
      </c>
      <c r="T43" s="46">
        <v>0</v>
      </c>
      <c r="U43" s="153">
        <f t="shared" si="1"/>
        <v>-1.000000082740371E-11</v>
      </c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32"/>
      <c r="CM43" s="32"/>
      <c r="CN43" s="32"/>
      <c r="CO43" s="32"/>
      <c r="CP43" s="32"/>
      <c r="CQ43" s="32"/>
      <c r="CR43" s="32"/>
      <c r="CS43" s="32"/>
      <c r="CT43" s="32"/>
      <c r="CU43" s="32"/>
      <c r="CV43" s="32"/>
      <c r="CW43" s="32"/>
      <c r="CX43" s="32"/>
      <c r="CY43" s="32"/>
      <c r="CZ43" s="32"/>
      <c r="DA43" s="32"/>
      <c r="DB43" s="32"/>
      <c r="DC43" s="32"/>
      <c r="DD43" s="32"/>
      <c r="DE43" s="32"/>
      <c r="DF43" s="32"/>
      <c r="DG43" s="32"/>
      <c r="DH43" s="32"/>
      <c r="DI43" s="32"/>
      <c r="DJ43" s="32"/>
      <c r="DK43" s="32"/>
      <c r="DL43" s="32"/>
      <c r="DM43" s="32"/>
      <c r="DN43" s="32"/>
      <c r="DO43" s="32"/>
      <c r="DP43" s="32"/>
      <c r="DQ43" s="32"/>
      <c r="DR43" s="32"/>
      <c r="DS43" s="32"/>
      <c r="DT43" s="32"/>
      <c r="DU43" s="32"/>
      <c r="DV43" s="32"/>
      <c r="DW43" s="32"/>
      <c r="DX43" s="32"/>
      <c r="DY43" s="32"/>
      <c r="DZ43" s="32"/>
      <c r="EA43" s="32"/>
      <c r="EB43" s="32"/>
      <c r="EC43" s="32"/>
      <c r="ED43" s="32"/>
      <c r="EE43" s="32"/>
      <c r="EF43" s="32"/>
      <c r="EG43" s="32"/>
      <c r="EH43" s="32"/>
      <c r="EI43" s="32"/>
      <c r="EJ43" s="32"/>
      <c r="EK43" s="32"/>
      <c r="EL43" s="32"/>
      <c r="EM43" s="32"/>
      <c r="EN43" s="32"/>
      <c r="EO43" s="32"/>
      <c r="EP43" s="32"/>
      <c r="EQ43" s="32"/>
      <c r="ER43" s="32"/>
      <c r="ES43" s="32"/>
      <c r="ET43" s="32"/>
      <c r="EU43" s="32"/>
      <c r="EV43" s="32"/>
      <c r="EW43" s="32"/>
      <c r="EX43" s="32"/>
      <c r="EY43" s="32"/>
      <c r="EZ43" s="32"/>
      <c r="FA43" s="32"/>
      <c r="FB43" s="32"/>
      <c r="FC43" s="32"/>
      <c r="FD43" s="32"/>
      <c r="FE43" s="32"/>
      <c r="FF43" s="32"/>
      <c r="FG43" s="32"/>
      <c r="FH43" s="32"/>
      <c r="FI43" s="32"/>
      <c r="FJ43" s="32"/>
      <c r="FK43" s="32"/>
      <c r="FL43" s="32"/>
      <c r="FM43" s="32"/>
      <c r="FN43" s="32"/>
      <c r="FO43" s="32"/>
      <c r="FP43" s="32"/>
      <c r="FQ43" s="32"/>
      <c r="FR43" s="32"/>
      <c r="FS43" s="32"/>
      <c r="FT43" s="32"/>
      <c r="FU43" s="32"/>
      <c r="FV43" s="32"/>
      <c r="FW43" s="32"/>
      <c r="FX43" s="32"/>
      <c r="FY43" s="32"/>
      <c r="FZ43" s="32"/>
      <c r="GA43" s="32"/>
      <c r="GB43" s="32"/>
      <c r="GC43" s="32"/>
      <c r="GD43" s="32"/>
      <c r="GE43" s="32"/>
      <c r="GF43" s="32"/>
      <c r="GG43" s="32"/>
      <c r="GH43" s="32"/>
      <c r="GI43" s="32"/>
      <c r="GJ43" s="32"/>
      <c r="GK43" s="32"/>
      <c r="GL43" s="32"/>
      <c r="GM43" s="32"/>
      <c r="GN43" s="32"/>
      <c r="GO43" s="32"/>
      <c r="GP43" s="32"/>
      <c r="GQ43" s="32"/>
      <c r="GR43" s="32"/>
      <c r="GS43" s="32"/>
      <c r="GT43" s="32"/>
      <c r="GU43" s="32"/>
      <c r="GV43" s="32"/>
      <c r="GW43" s="32"/>
      <c r="GX43" s="32"/>
      <c r="GY43" s="32"/>
      <c r="GZ43" s="32"/>
      <c r="HA43" s="32"/>
      <c r="HB43" s="32"/>
      <c r="HC43" s="32"/>
      <c r="HD43" s="32"/>
      <c r="HE43" s="32"/>
      <c r="HF43" s="32"/>
      <c r="HG43" s="32"/>
      <c r="HH43" s="32"/>
      <c r="HI43" s="32"/>
      <c r="HJ43" s="32"/>
      <c r="HK43" s="32"/>
      <c r="HL43" s="32"/>
      <c r="HM43" s="32"/>
      <c r="HN43" s="32"/>
      <c r="HO43" s="32"/>
      <c r="HP43" s="32"/>
      <c r="HQ43" s="32"/>
      <c r="HR43" s="32"/>
      <c r="HS43" s="32"/>
      <c r="HT43" s="32"/>
      <c r="HU43" s="32"/>
      <c r="HV43" s="32"/>
      <c r="HW43" s="32"/>
      <c r="HX43" s="32"/>
      <c r="HY43" s="32"/>
      <c r="HZ43" s="32"/>
      <c r="IA43" s="32"/>
      <c r="IB43" s="32"/>
    </row>
    <row r="44" spans="1:237" s="119" customFormat="1" x14ac:dyDescent="0.3">
      <c r="A44" s="2">
        <v>10451</v>
      </c>
      <c r="B44" s="2" t="s">
        <v>25</v>
      </c>
      <c r="C44" s="2" t="s">
        <v>6</v>
      </c>
      <c r="D44" s="110">
        <v>38.171113038500003</v>
      </c>
      <c r="E44" s="122" t="s">
        <v>59</v>
      </c>
      <c r="F44" s="120">
        <v>38.171113038500003</v>
      </c>
      <c r="G44" s="182"/>
      <c r="H44" s="195"/>
      <c r="I44" s="107">
        <v>0</v>
      </c>
      <c r="J44" s="54">
        <v>12.038103083899999</v>
      </c>
      <c r="K44" s="128"/>
      <c r="L44" s="15"/>
      <c r="M44" s="139"/>
      <c r="N44" s="7">
        <v>9.8351584762099993</v>
      </c>
      <c r="O44" s="144">
        <f t="shared" si="0"/>
        <v>28.335954562290006</v>
      </c>
      <c r="P44" s="34">
        <v>2.3541026752600001</v>
      </c>
      <c r="Q44" s="5">
        <v>0</v>
      </c>
      <c r="R44" s="5">
        <v>14.7800980798</v>
      </c>
      <c r="S44" s="5">
        <v>22.301440816</v>
      </c>
      <c r="T44" s="46">
        <v>0</v>
      </c>
      <c r="U44" s="153">
        <f t="shared" si="1"/>
        <v>1.0895741427000019</v>
      </c>
      <c r="V44" s="106"/>
      <c r="W44" s="106"/>
      <c r="X44" s="106"/>
      <c r="Y44" s="106"/>
      <c r="Z44" s="106"/>
      <c r="AA44" s="106"/>
      <c r="AB44" s="106"/>
      <c r="AC44" s="106"/>
      <c r="AD44" s="106"/>
      <c r="AE44" s="106"/>
      <c r="AF44" s="106"/>
      <c r="AG44" s="106"/>
      <c r="AH44" s="106"/>
      <c r="AI44" s="106"/>
      <c r="AJ44" s="106"/>
      <c r="AK44" s="106"/>
      <c r="AL44" s="106"/>
      <c r="AM44" s="106"/>
      <c r="AN44" s="106"/>
      <c r="AO44" s="106"/>
      <c r="AP44" s="106"/>
      <c r="AQ44" s="106"/>
      <c r="AR44" s="106"/>
      <c r="AS44" s="106"/>
      <c r="AT44" s="106"/>
      <c r="AU44" s="106"/>
      <c r="AV44" s="106"/>
      <c r="AW44" s="106"/>
      <c r="AX44" s="106"/>
      <c r="AY44" s="106"/>
      <c r="AZ44" s="106"/>
      <c r="BA44" s="106"/>
      <c r="BB44" s="106"/>
      <c r="BC44" s="106"/>
      <c r="BD44" s="106"/>
      <c r="BE44" s="106"/>
      <c r="BF44" s="106"/>
      <c r="BG44" s="106"/>
      <c r="BH44" s="106"/>
      <c r="BI44" s="106"/>
      <c r="BJ44" s="106"/>
      <c r="BK44" s="106"/>
      <c r="BL44" s="106"/>
      <c r="BM44" s="106"/>
      <c r="BN44" s="106"/>
      <c r="BO44" s="106"/>
      <c r="BP44" s="106"/>
      <c r="BQ44" s="106"/>
      <c r="BR44" s="106"/>
      <c r="BS44" s="106"/>
      <c r="BT44" s="106"/>
      <c r="BU44" s="106"/>
      <c r="BV44" s="106"/>
      <c r="BW44" s="106"/>
      <c r="BX44" s="106"/>
      <c r="BY44" s="106"/>
      <c r="BZ44" s="106"/>
      <c r="CA44" s="106"/>
      <c r="CB44" s="106"/>
      <c r="CC44" s="106"/>
      <c r="CD44" s="106"/>
      <c r="CE44" s="106"/>
      <c r="CF44" s="106"/>
      <c r="CG44" s="106"/>
      <c r="CH44" s="106"/>
      <c r="CI44" s="106"/>
      <c r="CJ44" s="106"/>
      <c r="CK44" s="106"/>
      <c r="CL44" s="106"/>
      <c r="CM44" s="106"/>
      <c r="CN44" s="106"/>
      <c r="CO44" s="106"/>
      <c r="CP44" s="106"/>
      <c r="CQ44" s="106"/>
      <c r="CR44" s="106"/>
      <c r="CS44" s="106"/>
      <c r="CT44" s="106"/>
      <c r="CU44" s="106"/>
      <c r="CV44" s="106"/>
      <c r="CW44" s="106"/>
      <c r="CX44" s="106"/>
      <c r="CY44" s="106"/>
      <c r="CZ44" s="106"/>
      <c r="DA44" s="106"/>
      <c r="DB44" s="106"/>
      <c r="DC44" s="106"/>
      <c r="DD44" s="106"/>
      <c r="DE44" s="106"/>
      <c r="DF44" s="106"/>
      <c r="DG44" s="106"/>
      <c r="DH44" s="106"/>
      <c r="DI44" s="106"/>
      <c r="DJ44" s="106"/>
      <c r="DK44" s="106"/>
      <c r="DL44" s="106"/>
      <c r="DM44" s="106"/>
      <c r="DN44" s="106"/>
      <c r="DO44" s="106"/>
      <c r="DP44" s="106"/>
      <c r="DQ44" s="106"/>
      <c r="DR44" s="106"/>
      <c r="DS44" s="106"/>
      <c r="DT44" s="106"/>
      <c r="DU44" s="106"/>
      <c r="DV44" s="106"/>
      <c r="DW44" s="106"/>
      <c r="DX44" s="106"/>
      <c r="DY44" s="106"/>
      <c r="DZ44" s="106"/>
      <c r="EA44" s="106"/>
      <c r="EB44" s="106"/>
      <c r="EC44" s="106"/>
      <c r="ED44" s="106"/>
      <c r="EE44" s="106"/>
      <c r="EF44" s="106"/>
      <c r="EG44" s="106"/>
      <c r="EH44" s="106"/>
      <c r="EI44" s="106"/>
      <c r="EJ44" s="106"/>
      <c r="EK44" s="106"/>
      <c r="EL44" s="106"/>
      <c r="EM44" s="106"/>
      <c r="EN44" s="106"/>
      <c r="EO44" s="106"/>
      <c r="EP44" s="106"/>
      <c r="EQ44" s="106"/>
      <c r="ER44" s="106"/>
      <c r="ES44" s="106"/>
      <c r="ET44" s="106"/>
      <c r="EU44" s="106"/>
      <c r="EV44" s="106"/>
      <c r="EW44" s="106"/>
      <c r="EX44" s="106"/>
      <c r="EY44" s="106"/>
      <c r="EZ44" s="106"/>
      <c r="FA44" s="106"/>
      <c r="FB44" s="106"/>
      <c r="FC44" s="106"/>
      <c r="FD44" s="106"/>
      <c r="FE44" s="106"/>
      <c r="FF44" s="106"/>
      <c r="FG44" s="106"/>
      <c r="FH44" s="106"/>
      <c r="FI44" s="106"/>
      <c r="FJ44" s="106"/>
      <c r="FK44" s="106"/>
      <c r="FL44" s="106"/>
      <c r="FM44" s="106"/>
      <c r="FN44" s="106"/>
      <c r="FO44" s="106"/>
      <c r="FP44" s="106"/>
      <c r="FQ44" s="106"/>
      <c r="FR44" s="106"/>
      <c r="FS44" s="106"/>
      <c r="FT44" s="106"/>
      <c r="FU44" s="106"/>
      <c r="FV44" s="106"/>
      <c r="FW44" s="106"/>
      <c r="FX44" s="106"/>
      <c r="FY44" s="106"/>
      <c r="FZ44" s="106"/>
      <c r="GA44" s="106"/>
      <c r="GB44" s="106"/>
      <c r="GC44" s="106"/>
      <c r="GD44" s="106"/>
      <c r="GE44" s="106"/>
      <c r="GF44" s="106"/>
      <c r="GG44" s="106"/>
      <c r="GH44" s="106"/>
      <c r="GI44" s="106"/>
      <c r="GJ44" s="106"/>
      <c r="GK44" s="106"/>
      <c r="GL44" s="106"/>
      <c r="GM44" s="106"/>
      <c r="GN44" s="106"/>
      <c r="GO44" s="106"/>
      <c r="GP44" s="106"/>
      <c r="GQ44" s="106"/>
      <c r="GR44" s="106"/>
      <c r="GS44" s="106"/>
      <c r="GT44" s="106"/>
      <c r="GU44" s="106"/>
      <c r="GV44" s="106"/>
      <c r="GW44" s="106"/>
      <c r="GX44" s="106"/>
      <c r="GY44" s="106"/>
      <c r="GZ44" s="106"/>
      <c r="HA44" s="106"/>
      <c r="HB44" s="106"/>
      <c r="HC44" s="106"/>
      <c r="HD44" s="106"/>
      <c r="HE44" s="106"/>
      <c r="HF44" s="106"/>
      <c r="HG44" s="106"/>
      <c r="HH44" s="106"/>
      <c r="HI44" s="106"/>
      <c r="HJ44" s="106"/>
      <c r="HK44" s="106"/>
      <c r="HL44" s="106"/>
      <c r="HM44" s="106"/>
      <c r="HN44" s="106"/>
      <c r="HO44" s="106"/>
      <c r="HP44" s="106"/>
      <c r="HQ44" s="106"/>
      <c r="HR44" s="106"/>
      <c r="HS44" s="106"/>
      <c r="HT44" s="106"/>
      <c r="HU44" s="106"/>
      <c r="HV44" s="106"/>
      <c r="HW44" s="106"/>
      <c r="HX44" s="106"/>
      <c r="HY44" s="106"/>
      <c r="HZ44" s="106"/>
      <c r="IA44" s="106"/>
      <c r="IB44" s="106"/>
    </row>
    <row r="45" spans="1:237" s="76" customFormat="1" ht="18" customHeight="1" x14ac:dyDescent="0.3">
      <c r="A45" s="2">
        <v>10452</v>
      </c>
      <c r="B45" s="2" t="s">
        <v>25</v>
      </c>
      <c r="C45" s="2" t="s">
        <v>6</v>
      </c>
      <c r="D45" s="110">
        <v>7.9640756279099998</v>
      </c>
      <c r="E45" s="122" t="s">
        <v>59</v>
      </c>
      <c r="F45" s="120">
        <v>7.9640756279099998</v>
      </c>
      <c r="G45" s="182"/>
      <c r="H45" s="195"/>
      <c r="I45" s="107">
        <v>0</v>
      </c>
      <c r="J45" s="54">
        <v>0</v>
      </c>
      <c r="K45" s="128"/>
      <c r="L45" s="15"/>
      <c r="M45" s="125"/>
      <c r="N45" s="7">
        <v>7.9640756279099998</v>
      </c>
      <c r="O45" s="144">
        <f t="shared" si="0"/>
        <v>0</v>
      </c>
      <c r="P45" s="34">
        <v>0</v>
      </c>
      <c r="Q45" s="5">
        <v>5.6255418472800001</v>
      </c>
      <c r="R45" s="5">
        <v>0.13334194185500001</v>
      </c>
      <c r="S45" s="5">
        <v>0</v>
      </c>
      <c r="T45" s="46">
        <v>0</v>
      </c>
      <c r="U45" s="153">
        <f t="shared" si="1"/>
        <v>2.2051918387749998</v>
      </c>
      <c r="V45" s="106"/>
      <c r="W45" s="106"/>
      <c r="X45" s="106"/>
      <c r="Y45" s="106"/>
      <c r="Z45" s="106"/>
      <c r="AA45" s="106"/>
      <c r="AB45" s="106"/>
      <c r="AC45" s="106"/>
      <c r="AD45" s="106"/>
      <c r="AE45" s="106"/>
      <c r="AF45" s="106"/>
      <c r="AG45" s="106"/>
      <c r="AH45" s="106"/>
      <c r="AI45" s="106"/>
      <c r="AJ45" s="106"/>
      <c r="AK45" s="106"/>
      <c r="AL45" s="106"/>
      <c r="AM45" s="106"/>
      <c r="AN45" s="106"/>
      <c r="AO45" s="106"/>
      <c r="AP45" s="106"/>
      <c r="AQ45" s="106"/>
      <c r="AR45" s="106"/>
      <c r="AS45" s="106"/>
      <c r="AT45" s="106"/>
      <c r="AU45" s="106"/>
      <c r="AV45" s="106"/>
      <c r="AW45" s="106"/>
      <c r="AX45" s="106"/>
      <c r="AY45" s="106"/>
      <c r="AZ45" s="106"/>
      <c r="BA45" s="106"/>
      <c r="BB45" s="106"/>
      <c r="BC45" s="106"/>
      <c r="BD45" s="106"/>
      <c r="BE45" s="106"/>
      <c r="BF45" s="106"/>
      <c r="BG45" s="106"/>
      <c r="BH45" s="106"/>
      <c r="BI45" s="106"/>
      <c r="BJ45" s="106"/>
      <c r="BK45" s="106"/>
      <c r="BL45" s="106"/>
      <c r="BM45" s="106"/>
      <c r="BN45" s="106"/>
      <c r="BO45" s="106"/>
      <c r="BP45" s="106"/>
      <c r="BQ45" s="106"/>
      <c r="BR45" s="106"/>
      <c r="BS45" s="106"/>
      <c r="BT45" s="106"/>
      <c r="BU45" s="106"/>
      <c r="BV45" s="106"/>
      <c r="BW45" s="106"/>
      <c r="BX45" s="106"/>
      <c r="BY45" s="106"/>
      <c r="BZ45" s="106"/>
      <c r="CA45" s="106"/>
      <c r="CB45" s="106"/>
      <c r="CC45" s="106"/>
      <c r="CD45" s="106"/>
      <c r="CE45" s="106"/>
      <c r="CF45" s="106"/>
      <c r="CG45" s="106"/>
      <c r="CH45" s="106"/>
      <c r="CI45" s="106"/>
      <c r="CJ45" s="106"/>
      <c r="CK45" s="106"/>
      <c r="CL45" s="106"/>
      <c r="CM45" s="106"/>
      <c r="CN45" s="106"/>
      <c r="CO45" s="106"/>
      <c r="CP45" s="106"/>
      <c r="CQ45" s="106"/>
      <c r="CR45" s="106"/>
      <c r="CS45" s="106"/>
      <c r="CT45" s="106"/>
      <c r="CU45" s="106"/>
      <c r="CV45" s="106"/>
      <c r="CW45" s="106"/>
      <c r="CX45" s="106"/>
      <c r="CY45" s="106"/>
      <c r="CZ45" s="106"/>
      <c r="DA45" s="106"/>
      <c r="DB45" s="106"/>
      <c r="DC45" s="106"/>
      <c r="DD45" s="106"/>
      <c r="DE45" s="106"/>
      <c r="DF45" s="106"/>
      <c r="DG45" s="106"/>
      <c r="DH45" s="106"/>
      <c r="DI45" s="106"/>
      <c r="DJ45" s="106"/>
      <c r="DK45" s="106"/>
      <c r="DL45" s="106"/>
      <c r="DM45" s="106"/>
      <c r="DN45" s="106"/>
      <c r="DO45" s="106"/>
      <c r="DP45" s="106"/>
      <c r="DQ45" s="106"/>
      <c r="DR45" s="106"/>
      <c r="DS45" s="106"/>
      <c r="DT45" s="106"/>
      <c r="DU45" s="106"/>
      <c r="DV45" s="106"/>
      <c r="DW45" s="106"/>
      <c r="DX45" s="106"/>
      <c r="DY45" s="106"/>
      <c r="DZ45" s="106"/>
      <c r="EA45" s="106"/>
      <c r="EB45" s="106"/>
      <c r="EC45" s="106"/>
      <c r="ED45" s="106"/>
      <c r="EE45" s="106"/>
      <c r="EF45" s="106"/>
      <c r="EG45" s="106"/>
      <c r="EH45" s="106"/>
      <c r="EI45" s="106"/>
      <c r="EJ45" s="106"/>
      <c r="EK45" s="106"/>
      <c r="EL45" s="106"/>
      <c r="EM45" s="106"/>
      <c r="EN45" s="106"/>
      <c r="EO45" s="106"/>
      <c r="EP45" s="106"/>
      <c r="EQ45" s="106"/>
      <c r="ER45" s="106"/>
      <c r="ES45" s="106"/>
      <c r="ET45" s="106"/>
      <c r="EU45" s="106"/>
      <c r="EV45" s="106"/>
      <c r="EW45" s="106"/>
      <c r="EX45" s="106"/>
      <c r="EY45" s="106"/>
      <c r="EZ45" s="106"/>
      <c r="FA45" s="106"/>
      <c r="FB45" s="106"/>
      <c r="FC45" s="106"/>
      <c r="FD45" s="106"/>
      <c r="FE45" s="106"/>
      <c r="FF45" s="106"/>
      <c r="FG45" s="106"/>
      <c r="FH45" s="106"/>
      <c r="FI45" s="106"/>
      <c r="FJ45" s="106"/>
      <c r="FK45" s="106"/>
      <c r="FL45" s="106"/>
      <c r="FM45" s="106"/>
      <c r="FN45" s="106"/>
      <c r="FO45" s="106"/>
      <c r="FP45" s="106"/>
      <c r="FQ45" s="106"/>
      <c r="FR45" s="106"/>
      <c r="FS45" s="106"/>
      <c r="FT45" s="106"/>
      <c r="FU45" s="106"/>
      <c r="FV45" s="106"/>
      <c r="FW45" s="106"/>
      <c r="FX45" s="106"/>
      <c r="FY45" s="106"/>
      <c r="FZ45" s="106"/>
      <c r="GA45" s="106"/>
      <c r="GB45" s="106"/>
      <c r="GC45" s="106"/>
      <c r="GD45" s="106"/>
      <c r="GE45" s="106"/>
      <c r="GF45" s="106"/>
      <c r="GG45" s="106"/>
      <c r="GH45" s="106"/>
      <c r="GI45" s="106"/>
      <c r="GJ45" s="106"/>
      <c r="GK45" s="106"/>
      <c r="GL45" s="106"/>
      <c r="GM45" s="106"/>
      <c r="GN45" s="106"/>
      <c r="GO45" s="106"/>
      <c r="GP45" s="106"/>
      <c r="GQ45" s="106"/>
      <c r="GR45" s="106"/>
      <c r="GS45" s="106"/>
      <c r="GT45" s="106"/>
      <c r="GU45" s="106"/>
      <c r="GV45" s="106"/>
      <c r="GW45" s="106"/>
      <c r="GX45" s="106"/>
      <c r="GY45" s="106"/>
      <c r="GZ45" s="106"/>
      <c r="HA45" s="106"/>
      <c r="HB45" s="106"/>
      <c r="HC45" s="106"/>
      <c r="HD45" s="106"/>
      <c r="HE45" s="106"/>
      <c r="HF45" s="106"/>
      <c r="HG45" s="106"/>
      <c r="HH45" s="106"/>
      <c r="HI45" s="106"/>
      <c r="HJ45" s="106"/>
      <c r="HK45" s="106"/>
      <c r="HL45" s="106"/>
      <c r="HM45" s="106"/>
      <c r="HN45" s="106"/>
      <c r="HO45" s="106"/>
      <c r="HP45" s="106"/>
      <c r="HQ45" s="106"/>
      <c r="HR45" s="106"/>
      <c r="HS45" s="106"/>
      <c r="HT45" s="106"/>
      <c r="HU45" s="106"/>
      <c r="HV45" s="106"/>
      <c r="HW45" s="106"/>
      <c r="HX45" s="106"/>
      <c r="HY45" s="106"/>
      <c r="HZ45" s="106"/>
      <c r="IA45" s="106"/>
      <c r="IB45" s="106"/>
      <c r="IC45" s="156"/>
    </row>
    <row r="46" spans="1:237" s="76" customFormat="1" x14ac:dyDescent="0.3">
      <c r="A46" s="2">
        <v>10453</v>
      </c>
      <c r="B46" s="2" t="s">
        <v>25</v>
      </c>
      <c r="C46" s="2" t="s">
        <v>6</v>
      </c>
      <c r="D46" s="110">
        <v>9.2887380556500005</v>
      </c>
      <c r="E46" s="122" t="s">
        <v>57</v>
      </c>
      <c r="F46" s="120">
        <v>9.2887380556599997</v>
      </c>
      <c r="G46" s="182"/>
      <c r="H46" s="195"/>
      <c r="I46" s="107">
        <v>0</v>
      </c>
      <c r="J46" s="54">
        <v>0</v>
      </c>
      <c r="K46" s="128"/>
      <c r="L46" s="15"/>
      <c r="M46" s="125"/>
      <c r="N46" s="7">
        <v>1.6743039630000001</v>
      </c>
      <c r="O46" s="144">
        <f t="shared" si="0"/>
        <v>7.6144340926500007</v>
      </c>
      <c r="P46" s="34">
        <v>0</v>
      </c>
      <c r="Q46" s="5">
        <v>3.3442747502899999</v>
      </c>
      <c r="R46" s="5">
        <v>1.6144963953</v>
      </c>
      <c r="S46" s="5">
        <v>0.38504736989499999</v>
      </c>
      <c r="T46" s="46">
        <v>0</v>
      </c>
      <c r="U46" s="153">
        <f t="shared" si="1"/>
        <v>3.9449195401650003</v>
      </c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  <c r="BC46" s="106"/>
      <c r="BD46" s="106"/>
      <c r="BE46" s="106"/>
      <c r="BF46" s="106"/>
      <c r="BG46" s="106"/>
      <c r="BH46" s="106"/>
      <c r="BI46" s="106"/>
      <c r="BJ46" s="106"/>
      <c r="BK46" s="106"/>
      <c r="BL46" s="106"/>
      <c r="BM46" s="106"/>
      <c r="BN46" s="106"/>
      <c r="BO46" s="106"/>
      <c r="BP46" s="106"/>
      <c r="BQ46" s="106"/>
      <c r="BR46" s="106"/>
      <c r="BS46" s="106"/>
      <c r="BT46" s="106"/>
      <c r="BU46" s="106"/>
      <c r="BV46" s="106"/>
      <c r="BW46" s="106"/>
      <c r="BX46" s="106"/>
      <c r="BY46" s="106"/>
      <c r="BZ46" s="106"/>
      <c r="CA46" s="106"/>
      <c r="CB46" s="106"/>
      <c r="CC46" s="106"/>
      <c r="CD46" s="106"/>
      <c r="CE46" s="106"/>
      <c r="CF46" s="106"/>
      <c r="CG46" s="106"/>
      <c r="CH46" s="106"/>
      <c r="CI46" s="106"/>
      <c r="CJ46" s="106"/>
      <c r="CK46" s="106"/>
      <c r="CL46" s="106"/>
      <c r="CM46" s="106"/>
      <c r="CN46" s="106"/>
      <c r="CO46" s="106"/>
      <c r="CP46" s="106"/>
      <c r="CQ46" s="106"/>
      <c r="CR46" s="106"/>
      <c r="CS46" s="106"/>
      <c r="CT46" s="106"/>
      <c r="CU46" s="106"/>
      <c r="CV46" s="106"/>
      <c r="CW46" s="106"/>
      <c r="CX46" s="106"/>
      <c r="CY46" s="106"/>
      <c r="CZ46" s="106"/>
      <c r="DA46" s="106"/>
      <c r="DB46" s="106"/>
      <c r="DC46" s="106"/>
      <c r="DD46" s="106"/>
      <c r="DE46" s="106"/>
      <c r="DF46" s="106"/>
      <c r="DG46" s="106"/>
      <c r="DH46" s="106"/>
      <c r="DI46" s="106"/>
      <c r="DJ46" s="106"/>
      <c r="DK46" s="106"/>
      <c r="DL46" s="106"/>
      <c r="DM46" s="106"/>
      <c r="DN46" s="106"/>
      <c r="DO46" s="106"/>
      <c r="DP46" s="106"/>
      <c r="DQ46" s="106"/>
      <c r="DR46" s="106"/>
      <c r="DS46" s="106"/>
      <c r="DT46" s="106"/>
      <c r="DU46" s="106"/>
      <c r="DV46" s="106"/>
      <c r="DW46" s="106"/>
      <c r="DX46" s="106"/>
      <c r="DY46" s="106"/>
      <c r="DZ46" s="106"/>
      <c r="EA46" s="106"/>
      <c r="EB46" s="106"/>
      <c r="EC46" s="106"/>
      <c r="ED46" s="106"/>
      <c r="EE46" s="106"/>
      <c r="EF46" s="106"/>
      <c r="EG46" s="106"/>
      <c r="EH46" s="106"/>
      <c r="EI46" s="106"/>
      <c r="EJ46" s="106"/>
      <c r="EK46" s="106"/>
      <c r="EL46" s="106"/>
      <c r="EM46" s="106"/>
      <c r="EN46" s="106"/>
      <c r="EO46" s="106"/>
      <c r="EP46" s="106"/>
      <c r="EQ46" s="106"/>
      <c r="ER46" s="106"/>
      <c r="ES46" s="106"/>
      <c r="ET46" s="106"/>
      <c r="EU46" s="106"/>
      <c r="EV46" s="106"/>
      <c r="EW46" s="106"/>
      <c r="EX46" s="106"/>
      <c r="EY46" s="106"/>
      <c r="EZ46" s="106"/>
      <c r="FA46" s="106"/>
      <c r="FB46" s="106"/>
      <c r="FC46" s="106"/>
      <c r="FD46" s="106"/>
      <c r="FE46" s="106"/>
      <c r="FF46" s="106"/>
      <c r="FG46" s="106"/>
      <c r="FH46" s="106"/>
      <c r="FI46" s="106"/>
      <c r="FJ46" s="106"/>
      <c r="FK46" s="106"/>
      <c r="FL46" s="106"/>
      <c r="FM46" s="106"/>
      <c r="FN46" s="106"/>
      <c r="FO46" s="106"/>
      <c r="FP46" s="106"/>
      <c r="FQ46" s="106"/>
      <c r="FR46" s="106"/>
      <c r="FS46" s="106"/>
      <c r="FT46" s="106"/>
      <c r="FU46" s="106"/>
      <c r="FV46" s="106"/>
      <c r="FW46" s="106"/>
      <c r="FX46" s="106"/>
      <c r="FY46" s="106"/>
      <c r="FZ46" s="106"/>
      <c r="GA46" s="106"/>
      <c r="GB46" s="106"/>
      <c r="GC46" s="106"/>
      <c r="GD46" s="106"/>
      <c r="GE46" s="106"/>
      <c r="GF46" s="106"/>
      <c r="GG46" s="106"/>
      <c r="GH46" s="106"/>
      <c r="GI46" s="106"/>
      <c r="GJ46" s="106"/>
      <c r="GK46" s="106"/>
      <c r="GL46" s="106"/>
      <c r="GM46" s="106"/>
      <c r="GN46" s="106"/>
      <c r="GO46" s="106"/>
      <c r="GP46" s="106"/>
      <c r="GQ46" s="106"/>
      <c r="GR46" s="106"/>
      <c r="GS46" s="106"/>
      <c r="GT46" s="106"/>
      <c r="GU46" s="106"/>
      <c r="GV46" s="106"/>
      <c r="GW46" s="106"/>
      <c r="GX46" s="106"/>
      <c r="GY46" s="106"/>
      <c r="GZ46" s="106"/>
      <c r="HA46" s="106"/>
      <c r="HB46" s="106"/>
      <c r="HC46" s="106"/>
      <c r="HD46" s="106"/>
      <c r="HE46" s="106"/>
      <c r="HF46" s="106"/>
      <c r="HG46" s="106"/>
      <c r="HH46" s="106"/>
      <c r="HI46" s="106"/>
      <c r="HJ46" s="106"/>
      <c r="HK46" s="106"/>
      <c r="HL46" s="106"/>
      <c r="HM46" s="106"/>
      <c r="HN46" s="106"/>
      <c r="HO46" s="106"/>
      <c r="HP46" s="106"/>
      <c r="HQ46" s="106"/>
      <c r="HR46" s="106"/>
      <c r="HS46" s="106"/>
      <c r="HT46" s="106"/>
      <c r="HU46" s="106"/>
      <c r="HV46" s="106"/>
      <c r="HW46" s="106"/>
      <c r="HX46" s="106"/>
      <c r="HY46" s="106"/>
      <c r="HZ46" s="106"/>
      <c r="IA46" s="106"/>
      <c r="IB46" s="106"/>
      <c r="IC46" s="156"/>
    </row>
    <row r="47" spans="1:237" x14ac:dyDescent="0.3">
      <c r="A47" s="2">
        <v>10454</v>
      </c>
      <c r="B47" s="2" t="s">
        <v>25</v>
      </c>
      <c r="C47" s="2" t="s">
        <v>6</v>
      </c>
      <c r="D47" s="110">
        <v>6.3802648466300003</v>
      </c>
      <c r="E47" s="122" t="s">
        <v>57</v>
      </c>
      <c r="F47" s="120">
        <v>6.3802648466300003</v>
      </c>
      <c r="G47" s="171"/>
      <c r="H47" s="184"/>
      <c r="I47" s="107">
        <v>0</v>
      </c>
      <c r="J47" s="54">
        <v>0</v>
      </c>
      <c r="K47" s="128"/>
      <c r="L47" s="15"/>
      <c r="M47" s="78"/>
      <c r="N47" s="7">
        <v>6.3802648466200003</v>
      </c>
      <c r="O47" s="144">
        <f t="shared" si="0"/>
        <v>1.000000082740371E-11</v>
      </c>
      <c r="P47" s="34">
        <v>0</v>
      </c>
      <c r="Q47" s="5">
        <v>0</v>
      </c>
      <c r="R47" s="5">
        <v>6.38023766398</v>
      </c>
      <c r="S47" s="5">
        <v>2.7182654535399999E-5</v>
      </c>
      <c r="T47" s="46">
        <v>0</v>
      </c>
      <c r="U47" s="153">
        <f t="shared" si="1"/>
        <v>-4.5350390109888394E-12</v>
      </c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  <c r="CO47" s="32"/>
      <c r="CP47" s="32"/>
      <c r="CQ47" s="32"/>
      <c r="CR47" s="32"/>
      <c r="CS47" s="32"/>
      <c r="CT47" s="32"/>
      <c r="CU47" s="32"/>
      <c r="CV47" s="32"/>
      <c r="CW47" s="32"/>
      <c r="CX47" s="32"/>
      <c r="CY47" s="32"/>
      <c r="CZ47" s="32"/>
      <c r="DA47" s="32"/>
      <c r="DB47" s="32"/>
      <c r="DC47" s="32"/>
      <c r="DD47" s="32"/>
      <c r="DE47" s="32"/>
      <c r="DF47" s="32"/>
      <c r="DG47" s="32"/>
      <c r="DH47" s="32"/>
      <c r="DI47" s="32"/>
      <c r="DJ47" s="32"/>
      <c r="DK47" s="32"/>
      <c r="DL47" s="32"/>
      <c r="DM47" s="32"/>
      <c r="DN47" s="32"/>
      <c r="DO47" s="32"/>
      <c r="DP47" s="32"/>
      <c r="DQ47" s="32"/>
      <c r="DR47" s="32"/>
      <c r="DS47" s="32"/>
      <c r="DT47" s="32"/>
      <c r="DU47" s="32"/>
      <c r="DV47" s="32"/>
      <c r="DW47" s="32"/>
      <c r="DX47" s="32"/>
      <c r="DY47" s="32"/>
      <c r="DZ47" s="32"/>
      <c r="EA47" s="32"/>
      <c r="EB47" s="32"/>
      <c r="EC47" s="32"/>
      <c r="ED47" s="32"/>
      <c r="EE47" s="32"/>
      <c r="EF47" s="32"/>
      <c r="EG47" s="32"/>
      <c r="EH47" s="32"/>
      <c r="EI47" s="32"/>
      <c r="EJ47" s="32"/>
      <c r="EK47" s="32"/>
      <c r="EL47" s="32"/>
      <c r="EM47" s="32"/>
      <c r="EN47" s="32"/>
      <c r="EO47" s="32"/>
      <c r="EP47" s="32"/>
      <c r="EQ47" s="32"/>
      <c r="ER47" s="32"/>
      <c r="ES47" s="32"/>
      <c r="ET47" s="32"/>
      <c r="EU47" s="32"/>
      <c r="EV47" s="32"/>
      <c r="EW47" s="32"/>
      <c r="EX47" s="32"/>
      <c r="EY47" s="32"/>
      <c r="EZ47" s="32"/>
      <c r="FA47" s="32"/>
      <c r="FB47" s="32"/>
      <c r="FC47" s="32"/>
      <c r="FD47" s="32"/>
      <c r="FE47" s="32"/>
      <c r="FF47" s="32"/>
      <c r="FG47" s="32"/>
      <c r="FH47" s="32"/>
      <c r="FI47" s="32"/>
      <c r="FJ47" s="32"/>
      <c r="FK47" s="32"/>
      <c r="FL47" s="32"/>
      <c r="FM47" s="32"/>
      <c r="FN47" s="32"/>
      <c r="FO47" s="32"/>
      <c r="FP47" s="32"/>
      <c r="FQ47" s="32"/>
      <c r="FR47" s="32"/>
      <c r="FS47" s="32"/>
      <c r="FT47" s="32"/>
      <c r="FU47" s="32"/>
      <c r="FV47" s="32"/>
      <c r="FW47" s="32"/>
      <c r="FX47" s="32"/>
      <c r="FY47" s="32"/>
      <c r="FZ47" s="32"/>
      <c r="GA47" s="32"/>
      <c r="GB47" s="32"/>
      <c r="GC47" s="32"/>
      <c r="GD47" s="32"/>
      <c r="GE47" s="32"/>
      <c r="GF47" s="32"/>
      <c r="GG47" s="32"/>
      <c r="GH47" s="32"/>
      <c r="GI47" s="32"/>
      <c r="GJ47" s="32"/>
      <c r="GK47" s="32"/>
      <c r="GL47" s="32"/>
      <c r="GM47" s="32"/>
      <c r="GN47" s="32"/>
      <c r="GO47" s="32"/>
      <c r="GP47" s="32"/>
      <c r="GQ47" s="32"/>
      <c r="GR47" s="32"/>
      <c r="GS47" s="32"/>
      <c r="GT47" s="32"/>
      <c r="GU47" s="32"/>
      <c r="GV47" s="32"/>
      <c r="GW47" s="32"/>
      <c r="GX47" s="32"/>
      <c r="GY47" s="32"/>
      <c r="GZ47" s="32"/>
      <c r="HA47" s="32"/>
      <c r="HB47" s="32"/>
      <c r="HC47" s="32"/>
      <c r="HD47" s="32"/>
      <c r="HE47" s="32"/>
      <c r="HF47" s="32"/>
      <c r="HG47" s="32"/>
      <c r="HH47" s="32"/>
      <c r="HI47" s="32"/>
      <c r="HJ47" s="32"/>
      <c r="HK47" s="32"/>
      <c r="HL47" s="32"/>
      <c r="HM47" s="32"/>
      <c r="HN47" s="32"/>
      <c r="HO47" s="32"/>
      <c r="HP47" s="32"/>
      <c r="HQ47" s="32"/>
      <c r="HR47" s="32"/>
      <c r="HS47" s="32"/>
      <c r="HT47" s="32"/>
      <c r="HU47" s="32"/>
      <c r="HV47" s="32"/>
      <c r="HW47" s="32"/>
      <c r="HX47" s="32"/>
      <c r="HY47" s="32"/>
      <c r="HZ47" s="32"/>
      <c r="IA47" s="32"/>
      <c r="IB47" s="32"/>
    </row>
    <row r="48" spans="1:237" x14ac:dyDescent="0.3">
      <c r="A48" s="2">
        <v>10455</v>
      </c>
      <c r="B48" s="2" t="s">
        <v>25</v>
      </c>
      <c r="C48" s="2" t="s">
        <v>6</v>
      </c>
      <c r="D48" s="110">
        <v>23.758911834999999</v>
      </c>
      <c r="E48" s="122" t="s">
        <v>59</v>
      </c>
      <c r="F48" s="120">
        <v>23.758911834999999</v>
      </c>
      <c r="G48" s="171"/>
      <c r="H48" s="184"/>
      <c r="I48" s="107">
        <v>0</v>
      </c>
      <c r="J48" s="54">
        <v>0</v>
      </c>
      <c r="K48" s="128"/>
      <c r="L48" s="15"/>
      <c r="M48" s="73"/>
      <c r="N48" s="7">
        <v>0</v>
      </c>
      <c r="O48" s="144">
        <f t="shared" si="0"/>
        <v>23.758911834999999</v>
      </c>
      <c r="P48" s="34">
        <v>23.758911834999999</v>
      </c>
      <c r="Q48" s="5">
        <v>0</v>
      </c>
      <c r="R48" s="5">
        <v>0</v>
      </c>
      <c r="S48" s="5">
        <v>0</v>
      </c>
      <c r="T48" s="46">
        <v>0</v>
      </c>
      <c r="U48" s="153">
        <f t="shared" si="1"/>
        <v>23.758911834999999</v>
      </c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32"/>
      <c r="CM48" s="32"/>
      <c r="CN48" s="32"/>
      <c r="CO48" s="32"/>
      <c r="CP48" s="32"/>
      <c r="CQ48" s="32"/>
      <c r="CR48" s="32"/>
      <c r="CS48" s="32"/>
      <c r="CT48" s="32"/>
      <c r="CU48" s="32"/>
      <c r="CV48" s="32"/>
      <c r="CW48" s="32"/>
      <c r="CX48" s="32"/>
      <c r="CY48" s="32"/>
      <c r="CZ48" s="32"/>
      <c r="DA48" s="32"/>
      <c r="DB48" s="32"/>
      <c r="DC48" s="32"/>
      <c r="DD48" s="32"/>
      <c r="DE48" s="32"/>
      <c r="DF48" s="32"/>
      <c r="DG48" s="32"/>
      <c r="DH48" s="32"/>
      <c r="DI48" s="32"/>
      <c r="DJ48" s="32"/>
      <c r="DK48" s="32"/>
      <c r="DL48" s="32"/>
      <c r="DM48" s="32"/>
      <c r="DN48" s="32"/>
      <c r="DO48" s="32"/>
      <c r="DP48" s="32"/>
      <c r="DQ48" s="32"/>
      <c r="DR48" s="32"/>
      <c r="DS48" s="32"/>
      <c r="DT48" s="32"/>
      <c r="DU48" s="32"/>
      <c r="DV48" s="32"/>
      <c r="DW48" s="32"/>
      <c r="DX48" s="32"/>
      <c r="DY48" s="32"/>
      <c r="DZ48" s="32"/>
      <c r="EA48" s="32"/>
      <c r="EB48" s="32"/>
      <c r="EC48" s="32"/>
      <c r="ED48" s="32"/>
      <c r="EE48" s="32"/>
      <c r="EF48" s="32"/>
      <c r="EG48" s="32"/>
      <c r="EH48" s="32"/>
      <c r="EI48" s="32"/>
      <c r="EJ48" s="32"/>
      <c r="EK48" s="32"/>
      <c r="EL48" s="32"/>
      <c r="EM48" s="32"/>
      <c r="EN48" s="32"/>
      <c r="EO48" s="32"/>
      <c r="EP48" s="32"/>
      <c r="EQ48" s="32"/>
      <c r="ER48" s="32"/>
      <c r="ES48" s="32"/>
      <c r="ET48" s="32"/>
      <c r="EU48" s="32"/>
      <c r="EV48" s="32"/>
      <c r="EW48" s="32"/>
      <c r="EX48" s="32"/>
      <c r="EY48" s="32"/>
      <c r="EZ48" s="32"/>
      <c r="FA48" s="32"/>
      <c r="FB48" s="32"/>
      <c r="FC48" s="32"/>
      <c r="FD48" s="32"/>
      <c r="FE48" s="32"/>
      <c r="FF48" s="32"/>
      <c r="FG48" s="32"/>
      <c r="FH48" s="32"/>
      <c r="FI48" s="32"/>
      <c r="FJ48" s="32"/>
      <c r="FK48" s="32"/>
      <c r="FL48" s="32"/>
      <c r="FM48" s="32"/>
      <c r="FN48" s="32"/>
      <c r="FO48" s="32"/>
      <c r="FP48" s="32"/>
      <c r="FQ48" s="32"/>
      <c r="FR48" s="32"/>
      <c r="FS48" s="32"/>
      <c r="FT48" s="32"/>
      <c r="FU48" s="32"/>
      <c r="FV48" s="32"/>
      <c r="FW48" s="32"/>
      <c r="FX48" s="32"/>
      <c r="FY48" s="32"/>
      <c r="FZ48" s="32"/>
      <c r="GA48" s="32"/>
      <c r="GB48" s="32"/>
      <c r="GC48" s="32"/>
      <c r="GD48" s="32"/>
      <c r="GE48" s="32"/>
      <c r="GF48" s="32"/>
      <c r="GG48" s="32"/>
      <c r="GH48" s="32"/>
      <c r="GI48" s="32"/>
      <c r="GJ48" s="32"/>
      <c r="GK48" s="32"/>
      <c r="GL48" s="32"/>
      <c r="GM48" s="32"/>
      <c r="GN48" s="32"/>
      <c r="GO48" s="32"/>
      <c r="GP48" s="32"/>
      <c r="GQ48" s="32"/>
      <c r="GR48" s="32"/>
      <c r="GS48" s="32"/>
      <c r="GT48" s="32"/>
      <c r="GU48" s="32"/>
      <c r="GV48" s="32"/>
      <c r="GW48" s="32"/>
      <c r="GX48" s="32"/>
      <c r="GY48" s="32"/>
      <c r="GZ48" s="32"/>
      <c r="HA48" s="32"/>
      <c r="HB48" s="32"/>
      <c r="HC48" s="32"/>
      <c r="HD48" s="32"/>
      <c r="HE48" s="32"/>
      <c r="HF48" s="32"/>
      <c r="HG48" s="32"/>
      <c r="HH48" s="32"/>
      <c r="HI48" s="32"/>
      <c r="HJ48" s="32"/>
      <c r="HK48" s="32"/>
      <c r="HL48" s="32"/>
      <c r="HM48" s="32"/>
      <c r="HN48" s="32"/>
      <c r="HO48" s="32"/>
      <c r="HP48" s="32"/>
      <c r="HQ48" s="32"/>
      <c r="HR48" s="32"/>
      <c r="HS48" s="32"/>
      <c r="HT48" s="32"/>
      <c r="HU48" s="32"/>
      <c r="HV48" s="32"/>
      <c r="HW48" s="32"/>
      <c r="HX48" s="32"/>
      <c r="HY48" s="32"/>
      <c r="HZ48" s="32"/>
      <c r="IA48" s="32"/>
      <c r="IB48" s="32"/>
    </row>
    <row r="49" spans="1:236" x14ac:dyDescent="0.3">
      <c r="A49" s="2">
        <v>10456</v>
      </c>
      <c r="B49" s="2" t="s">
        <v>25</v>
      </c>
      <c r="C49" s="2" t="s">
        <v>6</v>
      </c>
      <c r="D49" s="110">
        <v>86.018177188799996</v>
      </c>
      <c r="E49" s="122" t="s">
        <v>57</v>
      </c>
      <c r="F49" s="120">
        <v>69.356191111000001</v>
      </c>
      <c r="G49" s="180"/>
      <c r="H49" s="193"/>
      <c r="I49" s="107">
        <v>0</v>
      </c>
      <c r="J49" s="54">
        <v>0</v>
      </c>
      <c r="K49" s="128"/>
      <c r="L49" s="15"/>
      <c r="M49" s="77">
        <v>16.7</v>
      </c>
      <c r="N49" s="7">
        <v>47.175876149300002</v>
      </c>
      <c r="O49" s="144">
        <f t="shared" si="0"/>
        <v>38.842301039499993</v>
      </c>
      <c r="P49" s="34">
        <v>0</v>
      </c>
      <c r="Q49" s="5">
        <v>22.400037681299999</v>
      </c>
      <c r="R49" s="5">
        <v>51.130138829000003</v>
      </c>
      <c r="S49" s="5">
        <v>12.488000678600001</v>
      </c>
      <c r="T49" s="46">
        <v>0</v>
      </c>
      <c r="U49" s="153">
        <f t="shared" si="1"/>
        <v>-1.000159954855917E-10</v>
      </c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  <c r="BF49" s="32"/>
      <c r="BG49" s="32"/>
      <c r="BH49" s="32"/>
      <c r="BI49" s="32"/>
      <c r="BJ49" s="32"/>
      <c r="BK49" s="32"/>
      <c r="BL49" s="32"/>
      <c r="BM49" s="32"/>
      <c r="BN49" s="32"/>
      <c r="BO49" s="32"/>
      <c r="BP49" s="32"/>
      <c r="BQ49" s="32"/>
      <c r="BR49" s="32"/>
      <c r="BS49" s="32"/>
      <c r="BT49" s="32"/>
      <c r="BU49" s="32"/>
      <c r="BV49" s="32"/>
      <c r="BW49" s="32"/>
      <c r="BX49" s="32"/>
      <c r="BY49" s="32"/>
      <c r="BZ49" s="32"/>
      <c r="CA49" s="32"/>
      <c r="CB49" s="32"/>
      <c r="CC49" s="32"/>
      <c r="CD49" s="32"/>
      <c r="CE49" s="32"/>
      <c r="CF49" s="32"/>
      <c r="CG49" s="32"/>
      <c r="CH49" s="32"/>
      <c r="CI49" s="32"/>
      <c r="CJ49" s="32"/>
      <c r="CK49" s="32"/>
      <c r="CL49" s="32"/>
      <c r="CM49" s="32"/>
      <c r="CN49" s="32"/>
      <c r="CO49" s="32"/>
      <c r="CP49" s="32"/>
      <c r="CQ49" s="32"/>
      <c r="CR49" s="32"/>
      <c r="CS49" s="32"/>
      <c r="CT49" s="32"/>
      <c r="CU49" s="32"/>
      <c r="CV49" s="32"/>
      <c r="CW49" s="32"/>
      <c r="CX49" s="32"/>
      <c r="CY49" s="32"/>
      <c r="CZ49" s="32"/>
      <c r="DA49" s="32"/>
      <c r="DB49" s="32"/>
      <c r="DC49" s="32"/>
      <c r="DD49" s="32"/>
      <c r="DE49" s="32"/>
      <c r="DF49" s="32"/>
      <c r="DG49" s="32"/>
      <c r="DH49" s="32"/>
      <c r="DI49" s="32"/>
      <c r="DJ49" s="32"/>
      <c r="DK49" s="32"/>
      <c r="DL49" s="32"/>
      <c r="DM49" s="32"/>
      <c r="DN49" s="32"/>
      <c r="DO49" s="32"/>
      <c r="DP49" s="32"/>
      <c r="DQ49" s="32"/>
      <c r="DR49" s="32"/>
      <c r="DS49" s="32"/>
      <c r="DT49" s="32"/>
      <c r="DU49" s="32"/>
      <c r="DV49" s="32"/>
      <c r="DW49" s="32"/>
      <c r="DX49" s="32"/>
      <c r="DY49" s="32"/>
      <c r="DZ49" s="32"/>
      <c r="EA49" s="32"/>
      <c r="EB49" s="32"/>
      <c r="EC49" s="32"/>
      <c r="ED49" s="32"/>
      <c r="EE49" s="32"/>
      <c r="EF49" s="32"/>
      <c r="EG49" s="32"/>
      <c r="EH49" s="32"/>
      <c r="EI49" s="32"/>
      <c r="EJ49" s="32"/>
      <c r="EK49" s="32"/>
      <c r="EL49" s="32"/>
      <c r="EM49" s="32"/>
      <c r="EN49" s="32"/>
      <c r="EO49" s="32"/>
      <c r="EP49" s="32"/>
      <c r="EQ49" s="32"/>
      <c r="ER49" s="32"/>
      <c r="ES49" s="32"/>
      <c r="ET49" s="32"/>
      <c r="EU49" s="32"/>
      <c r="EV49" s="32"/>
      <c r="EW49" s="32"/>
      <c r="EX49" s="32"/>
      <c r="EY49" s="32"/>
      <c r="EZ49" s="32"/>
      <c r="FA49" s="32"/>
      <c r="FB49" s="32"/>
      <c r="FC49" s="32"/>
      <c r="FD49" s="32"/>
      <c r="FE49" s="32"/>
      <c r="FF49" s="32"/>
      <c r="FG49" s="32"/>
      <c r="FH49" s="32"/>
      <c r="FI49" s="32"/>
      <c r="FJ49" s="32"/>
      <c r="FK49" s="32"/>
      <c r="FL49" s="32"/>
      <c r="FM49" s="32"/>
      <c r="FN49" s="32"/>
      <c r="FO49" s="32"/>
      <c r="FP49" s="32"/>
      <c r="FQ49" s="32"/>
      <c r="FR49" s="32"/>
      <c r="FS49" s="32"/>
      <c r="FT49" s="32"/>
      <c r="FU49" s="32"/>
      <c r="FV49" s="32"/>
      <c r="FW49" s="32"/>
      <c r="FX49" s="32"/>
      <c r="FY49" s="32"/>
      <c r="FZ49" s="32"/>
      <c r="GA49" s="32"/>
      <c r="GB49" s="32"/>
      <c r="GC49" s="32"/>
      <c r="GD49" s="32"/>
      <c r="GE49" s="32"/>
      <c r="GF49" s="32"/>
      <c r="GG49" s="32"/>
      <c r="GH49" s="32"/>
      <c r="GI49" s="32"/>
      <c r="GJ49" s="32"/>
      <c r="GK49" s="32"/>
      <c r="GL49" s="32"/>
      <c r="GM49" s="32"/>
      <c r="GN49" s="32"/>
      <c r="GO49" s="32"/>
      <c r="GP49" s="32"/>
      <c r="GQ49" s="32"/>
      <c r="GR49" s="32"/>
      <c r="GS49" s="32"/>
      <c r="GT49" s="32"/>
      <c r="GU49" s="32"/>
      <c r="GV49" s="32"/>
      <c r="GW49" s="32"/>
      <c r="GX49" s="32"/>
      <c r="GY49" s="32"/>
      <c r="GZ49" s="32"/>
      <c r="HA49" s="32"/>
      <c r="HB49" s="32"/>
      <c r="HC49" s="32"/>
      <c r="HD49" s="32"/>
      <c r="HE49" s="32"/>
      <c r="HF49" s="32"/>
      <c r="HG49" s="32"/>
      <c r="HH49" s="32"/>
      <c r="HI49" s="32"/>
      <c r="HJ49" s="32"/>
      <c r="HK49" s="32"/>
      <c r="HL49" s="32"/>
      <c r="HM49" s="32"/>
      <c r="HN49" s="32"/>
      <c r="HO49" s="32"/>
      <c r="HP49" s="32"/>
      <c r="HQ49" s="32"/>
      <c r="HR49" s="32"/>
      <c r="HS49" s="32"/>
      <c r="HT49" s="32"/>
      <c r="HU49" s="32"/>
      <c r="HV49" s="32"/>
      <c r="HW49" s="32"/>
      <c r="HX49" s="32"/>
      <c r="HY49" s="32"/>
      <c r="HZ49" s="32"/>
      <c r="IA49" s="32"/>
      <c r="IB49" s="32"/>
    </row>
    <row r="50" spans="1:236" x14ac:dyDescent="0.3">
      <c r="A50" s="2">
        <v>10460</v>
      </c>
      <c r="B50" s="2" t="s">
        <v>25</v>
      </c>
      <c r="C50" s="2" t="s">
        <v>6</v>
      </c>
      <c r="D50" s="110">
        <v>18.375512781499999</v>
      </c>
      <c r="E50" s="122"/>
      <c r="F50" s="59"/>
      <c r="G50" s="171"/>
      <c r="H50" s="184"/>
      <c r="I50" s="107">
        <v>0.50380214117900002</v>
      </c>
      <c r="J50" s="54">
        <v>8.8927109280700005</v>
      </c>
      <c r="K50" s="128"/>
      <c r="L50" s="15"/>
      <c r="M50" s="73">
        <v>18.399999999999999</v>
      </c>
      <c r="N50" s="7">
        <v>0</v>
      </c>
      <c r="O50" s="144">
        <f t="shared" si="0"/>
        <v>18.375512781499999</v>
      </c>
      <c r="P50" s="34">
        <v>0</v>
      </c>
      <c r="Q50" s="5">
        <v>16.984150705499999</v>
      </c>
      <c r="R50" s="5">
        <v>0</v>
      </c>
      <c r="S50" s="5">
        <v>0</v>
      </c>
      <c r="T50" s="46">
        <v>1.38455034691</v>
      </c>
      <c r="U50" s="153">
        <f t="shared" si="1"/>
        <v>6.8117290899998295E-3</v>
      </c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  <c r="BF50" s="32"/>
      <c r="BG50" s="32"/>
      <c r="BH50" s="32"/>
      <c r="BI50" s="32"/>
      <c r="BJ50" s="32"/>
      <c r="BK50" s="32"/>
      <c r="BL50" s="32"/>
      <c r="BM50" s="32"/>
      <c r="BN50" s="32"/>
      <c r="BO50" s="32"/>
      <c r="BP50" s="32"/>
      <c r="BQ50" s="32"/>
      <c r="BR50" s="32"/>
      <c r="BS50" s="32"/>
      <c r="BT50" s="32"/>
      <c r="BU50" s="32"/>
      <c r="BV50" s="32"/>
      <c r="BW50" s="32"/>
      <c r="BX50" s="32"/>
      <c r="BY50" s="32"/>
      <c r="BZ50" s="32"/>
      <c r="CA50" s="32"/>
      <c r="CB50" s="32"/>
      <c r="CC50" s="32"/>
      <c r="CD50" s="32"/>
      <c r="CE50" s="32"/>
      <c r="CF50" s="32"/>
      <c r="CG50" s="32"/>
      <c r="CH50" s="32"/>
      <c r="CI50" s="32"/>
      <c r="CJ50" s="32"/>
      <c r="CK50" s="32"/>
      <c r="CL50" s="32"/>
      <c r="CM50" s="32"/>
      <c r="CN50" s="32"/>
      <c r="CO50" s="32"/>
      <c r="CP50" s="32"/>
      <c r="CQ50" s="32"/>
      <c r="CR50" s="32"/>
      <c r="CS50" s="32"/>
      <c r="CT50" s="32"/>
      <c r="CU50" s="32"/>
      <c r="CV50" s="32"/>
      <c r="CW50" s="32"/>
      <c r="CX50" s="32"/>
      <c r="CY50" s="32"/>
      <c r="CZ50" s="32"/>
      <c r="DA50" s="32"/>
      <c r="DB50" s="32"/>
      <c r="DC50" s="32"/>
      <c r="DD50" s="32"/>
      <c r="DE50" s="32"/>
      <c r="DF50" s="32"/>
      <c r="DG50" s="32"/>
      <c r="DH50" s="32"/>
      <c r="DI50" s="32"/>
      <c r="DJ50" s="32"/>
      <c r="DK50" s="32"/>
      <c r="DL50" s="32"/>
      <c r="DM50" s="32"/>
      <c r="DN50" s="32"/>
      <c r="DO50" s="32"/>
      <c r="DP50" s="32"/>
      <c r="DQ50" s="32"/>
      <c r="DR50" s="32"/>
      <c r="DS50" s="32"/>
      <c r="DT50" s="32"/>
      <c r="DU50" s="32"/>
      <c r="DV50" s="32"/>
      <c r="DW50" s="32"/>
      <c r="DX50" s="32"/>
      <c r="DY50" s="32"/>
      <c r="DZ50" s="32"/>
      <c r="EA50" s="32"/>
      <c r="EB50" s="32"/>
      <c r="EC50" s="32"/>
      <c r="ED50" s="32"/>
      <c r="EE50" s="32"/>
      <c r="EF50" s="32"/>
      <c r="EG50" s="32"/>
      <c r="EH50" s="32"/>
      <c r="EI50" s="32"/>
      <c r="EJ50" s="32"/>
      <c r="EK50" s="32"/>
      <c r="EL50" s="32"/>
      <c r="EM50" s="32"/>
      <c r="EN50" s="32"/>
      <c r="EO50" s="32"/>
      <c r="EP50" s="32"/>
      <c r="EQ50" s="32"/>
      <c r="ER50" s="32"/>
      <c r="ES50" s="32"/>
      <c r="ET50" s="32"/>
      <c r="EU50" s="32"/>
      <c r="EV50" s="32"/>
      <c r="EW50" s="32"/>
      <c r="EX50" s="32"/>
      <c r="EY50" s="32"/>
      <c r="EZ50" s="32"/>
      <c r="FA50" s="32"/>
      <c r="FB50" s="32"/>
      <c r="FC50" s="32"/>
      <c r="FD50" s="32"/>
      <c r="FE50" s="32"/>
      <c r="FF50" s="32"/>
      <c r="FG50" s="32"/>
      <c r="FH50" s="32"/>
      <c r="FI50" s="32"/>
      <c r="FJ50" s="32"/>
      <c r="FK50" s="32"/>
      <c r="FL50" s="32"/>
      <c r="FM50" s="32"/>
      <c r="FN50" s="32"/>
      <c r="FO50" s="32"/>
      <c r="FP50" s="32"/>
      <c r="FQ50" s="32"/>
      <c r="FR50" s="32"/>
      <c r="FS50" s="32"/>
      <c r="FT50" s="32"/>
      <c r="FU50" s="32"/>
      <c r="FV50" s="32"/>
      <c r="FW50" s="32"/>
      <c r="FX50" s="32"/>
      <c r="FY50" s="32"/>
      <c r="FZ50" s="32"/>
      <c r="GA50" s="32"/>
      <c r="GB50" s="32"/>
      <c r="GC50" s="32"/>
      <c r="GD50" s="32"/>
      <c r="GE50" s="32"/>
      <c r="GF50" s="32"/>
      <c r="GG50" s="32"/>
      <c r="GH50" s="32"/>
      <c r="GI50" s="32"/>
      <c r="GJ50" s="32"/>
      <c r="GK50" s="32"/>
      <c r="GL50" s="32"/>
      <c r="GM50" s="32"/>
      <c r="GN50" s="32"/>
      <c r="GO50" s="32"/>
      <c r="GP50" s="32"/>
      <c r="GQ50" s="32"/>
      <c r="GR50" s="32"/>
      <c r="GS50" s="32"/>
      <c r="GT50" s="32"/>
      <c r="GU50" s="32"/>
      <c r="GV50" s="32"/>
      <c r="GW50" s="32"/>
      <c r="GX50" s="32"/>
      <c r="GY50" s="32"/>
      <c r="GZ50" s="32"/>
      <c r="HA50" s="32"/>
      <c r="HB50" s="32"/>
      <c r="HC50" s="32"/>
      <c r="HD50" s="32"/>
      <c r="HE50" s="32"/>
      <c r="HF50" s="32"/>
      <c r="HG50" s="32"/>
      <c r="HH50" s="32"/>
      <c r="HI50" s="32"/>
      <c r="HJ50" s="32"/>
      <c r="HK50" s="32"/>
      <c r="HL50" s="32"/>
      <c r="HM50" s="32"/>
      <c r="HN50" s="32"/>
      <c r="HO50" s="32"/>
      <c r="HP50" s="32"/>
      <c r="HQ50" s="32"/>
      <c r="HR50" s="32"/>
      <c r="HS50" s="32"/>
      <c r="HT50" s="32"/>
      <c r="HU50" s="32"/>
      <c r="HV50" s="32"/>
      <c r="HW50" s="32"/>
      <c r="HX50" s="32"/>
      <c r="HY50" s="32"/>
      <c r="HZ50" s="32"/>
      <c r="IA50" s="32"/>
      <c r="IB50" s="32"/>
    </row>
    <row r="51" spans="1:236" x14ac:dyDescent="0.3">
      <c r="A51" s="2">
        <v>10461</v>
      </c>
      <c r="B51" s="2" t="s">
        <v>25</v>
      </c>
      <c r="C51" s="2" t="s">
        <v>6</v>
      </c>
      <c r="D51" s="110">
        <v>28.677392704199999</v>
      </c>
      <c r="E51" s="122" t="s">
        <v>59</v>
      </c>
      <c r="F51" s="120">
        <v>28.677392704199999</v>
      </c>
      <c r="G51" s="171"/>
      <c r="H51" s="184"/>
      <c r="I51" s="107">
        <v>0</v>
      </c>
      <c r="J51" s="54">
        <v>7.5137337778300006E-2</v>
      </c>
      <c r="K51" s="128"/>
      <c r="L51" s="15"/>
      <c r="M51" s="69"/>
      <c r="N51" s="7">
        <v>26.927458655599999</v>
      </c>
      <c r="O51" s="144">
        <f t="shared" si="0"/>
        <v>1.7499340486000001</v>
      </c>
      <c r="P51" s="34">
        <v>0.450304642147</v>
      </c>
      <c r="Q51" s="5">
        <v>0</v>
      </c>
      <c r="R51" s="5">
        <v>8.1642084942499998E-2</v>
      </c>
      <c r="S51" s="5">
        <v>18.689838637499999</v>
      </c>
      <c r="T51" s="46">
        <v>0</v>
      </c>
      <c r="U51" s="153">
        <f t="shared" si="1"/>
        <v>9.9059119817574981</v>
      </c>
    </row>
    <row r="52" spans="1:236" x14ac:dyDescent="0.3">
      <c r="A52" s="2">
        <v>10462</v>
      </c>
      <c r="B52" s="2" t="s">
        <v>25</v>
      </c>
      <c r="C52" s="2" t="s">
        <v>6</v>
      </c>
      <c r="D52" s="110">
        <v>17.997750349099999</v>
      </c>
      <c r="E52" s="122" t="s">
        <v>57</v>
      </c>
      <c r="F52" s="120">
        <v>1.4204838584699999</v>
      </c>
      <c r="G52" s="171" t="s">
        <v>66</v>
      </c>
      <c r="H52" s="188">
        <v>0.31910442552000001</v>
      </c>
      <c r="I52" s="107">
        <v>0</v>
      </c>
      <c r="J52" s="54">
        <v>0</v>
      </c>
      <c r="K52" s="128"/>
      <c r="L52" s="15"/>
      <c r="M52" s="69">
        <v>16.3</v>
      </c>
      <c r="N52" s="7">
        <v>0.16373641812</v>
      </c>
      <c r="O52" s="144">
        <f t="shared" si="0"/>
        <v>17.834013930979999</v>
      </c>
      <c r="P52" s="34">
        <v>0</v>
      </c>
      <c r="Q52" s="5">
        <v>1.5758649840400001</v>
      </c>
      <c r="R52" s="5">
        <v>0</v>
      </c>
      <c r="S52" s="5">
        <v>0</v>
      </c>
      <c r="T52" s="46">
        <v>0</v>
      </c>
      <c r="U52" s="153">
        <f t="shared" si="1"/>
        <v>16.42188536506</v>
      </c>
      <c r="V52" s="16"/>
    </row>
    <row r="53" spans="1:236" x14ac:dyDescent="0.3">
      <c r="A53" s="2">
        <v>10463</v>
      </c>
      <c r="B53" s="2" t="s">
        <v>25</v>
      </c>
      <c r="C53" s="2" t="s">
        <v>6</v>
      </c>
      <c r="D53" s="110">
        <v>4.8521952441899998</v>
      </c>
      <c r="E53" s="122" t="s">
        <v>59</v>
      </c>
      <c r="F53" s="120">
        <v>4.8521952441899998</v>
      </c>
      <c r="G53" s="171"/>
      <c r="H53" s="170"/>
      <c r="I53" s="107">
        <v>0</v>
      </c>
      <c r="J53" s="54">
        <v>0</v>
      </c>
      <c r="K53" s="128"/>
      <c r="L53" s="15"/>
      <c r="M53" s="73"/>
      <c r="N53" s="7">
        <v>0.93839995838099999</v>
      </c>
      <c r="O53" s="144">
        <f t="shared" si="0"/>
        <v>3.9137952858089999</v>
      </c>
      <c r="P53" s="34">
        <v>0</v>
      </c>
      <c r="Q53" s="5">
        <v>0</v>
      </c>
      <c r="R53" s="5">
        <v>0</v>
      </c>
      <c r="S53" s="5">
        <v>4.8521952441999998</v>
      </c>
      <c r="T53" s="46">
        <v>0</v>
      </c>
      <c r="U53" s="153">
        <f t="shared" si="1"/>
        <v>-1.000000082740371E-11</v>
      </c>
    </row>
    <row r="54" spans="1:236" x14ac:dyDescent="0.3">
      <c r="A54" s="2">
        <v>11161</v>
      </c>
      <c r="B54" s="2" t="s">
        <v>25</v>
      </c>
      <c r="C54" s="2" t="s">
        <v>4</v>
      </c>
      <c r="D54" s="110">
        <v>24.212498021799998</v>
      </c>
      <c r="E54" s="122" t="s">
        <v>56</v>
      </c>
      <c r="F54" s="120">
        <v>24.212498021799998</v>
      </c>
      <c r="G54" s="180"/>
      <c r="H54" s="193"/>
      <c r="I54" s="107">
        <v>6.3251878241000004</v>
      </c>
      <c r="J54" s="54">
        <v>0</v>
      </c>
      <c r="K54" s="128"/>
      <c r="L54" s="15"/>
      <c r="M54" s="73"/>
      <c r="N54" s="7">
        <v>24.212498021799998</v>
      </c>
      <c r="O54" s="144">
        <f t="shared" si="0"/>
        <v>0</v>
      </c>
      <c r="P54" s="34">
        <v>0</v>
      </c>
      <c r="Q54" s="5">
        <v>1.3401520206299999</v>
      </c>
      <c r="R54" s="5">
        <v>16.506014351699999</v>
      </c>
      <c r="S54" s="5">
        <v>0.132925133187</v>
      </c>
      <c r="T54" s="46">
        <v>0</v>
      </c>
      <c r="U54" s="153">
        <f t="shared" si="1"/>
        <v>6.2334065162829972</v>
      </c>
    </row>
    <row r="55" spans="1:236" x14ac:dyDescent="0.3">
      <c r="A55" s="2">
        <v>11162</v>
      </c>
      <c r="B55" s="2" t="s">
        <v>25</v>
      </c>
      <c r="C55" s="2" t="s">
        <v>4</v>
      </c>
      <c r="D55" s="110">
        <v>66.684651178400003</v>
      </c>
      <c r="E55" s="122" t="s">
        <v>56</v>
      </c>
      <c r="F55" s="120">
        <v>61.873906442900001</v>
      </c>
      <c r="G55" s="171"/>
      <c r="H55" s="184"/>
      <c r="I55" s="107">
        <v>1.40738720484</v>
      </c>
      <c r="J55" s="54">
        <v>0.139647205449</v>
      </c>
      <c r="K55" s="128"/>
      <c r="L55" s="15"/>
      <c r="M55" s="73">
        <v>4.8</v>
      </c>
      <c r="N55" s="7">
        <v>61.873906442900001</v>
      </c>
      <c r="O55" s="144">
        <f t="shared" si="0"/>
        <v>4.8107447355000019</v>
      </c>
      <c r="P55" s="34">
        <v>0</v>
      </c>
      <c r="Q55" s="5">
        <v>43.5919955878</v>
      </c>
      <c r="R55" s="5">
        <v>2.11473674916</v>
      </c>
      <c r="S55" s="5">
        <v>20.831096847600001</v>
      </c>
      <c r="T55" s="46">
        <v>0</v>
      </c>
      <c r="U55" s="153">
        <f t="shared" si="1"/>
        <v>0.14682199384000683</v>
      </c>
    </row>
    <row r="56" spans="1:236" x14ac:dyDescent="0.3">
      <c r="A56" s="2">
        <v>11165</v>
      </c>
      <c r="B56" s="2" t="s">
        <v>25</v>
      </c>
      <c r="C56" s="2" t="s">
        <v>4</v>
      </c>
      <c r="D56" s="110">
        <v>22.305095594000001</v>
      </c>
      <c r="E56" s="122"/>
      <c r="F56" s="59"/>
      <c r="G56" s="174"/>
      <c r="H56" s="175"/>
      <c r="I56" s="107">
        <v>0</v>
      </c>
      <c r="J56" s="54">
        <v>0</v>
      </c>
      <c r="K56" s="128"/>
      <c r="L56" s="15"/>
      <c r="M56" s="73">
        <v>22.3</v>
      </c>
      <c r="N56" s="7">
        <v>0</v>
      </c>
      <c r="O56" s="144">
        <f t="shared" si="0"/>
        <v>22.305095594000001</v>
      </c>
      <c r="P56" s="34">
        <v>0</v>
      </c>
      <c r="Q56" s="5">
        <v>0</v>
      </c>
      <c r="R56" s="5">
        <v>7.60434869969</v>
      </c>
      <c r="S56" s="5">
        <v>12.560878385500001</v>
      </c>
      <c r="T56" s="46">
        <v>1.85006191508</v>
      </c>
      <c r="U56" s="153">
        <f t="shared" si="1"/>
        <v>0.28980659372999895</v>
      </c>
      <c r="V56" s="16"/>
      <c r="Y56" s="16"/>
    </row>
    <row r="57" spans="1:236" x14ac:dyDescent="0.3">
      <c r="A57" s="2">
        <v>11166</v>
      </c>
      <c r="B57" s="2" t="s">
        <v>25</v>
      </c>
      <c r="C57" s="2" t="s">
        <v>4</v>
      </c>
      <c r="D57" s="110">
        <v>35.198936283000002</v>
      </c>
      <c r="E57" s="122" t="s">
        <v>59</v>
      </c>
      <c r="F57" s="120">
        <v>31.851194659099999</v>
      </c>
      <c r="G57" s="171"/>
      <c r="H57" s="184"/>
      <c r="I57" s="107">
        <v>0</v>
      </c>
      <c r="J57" s="54">
        <v>0</v>
      </c>
      <c r="K57" s="128"/>
      <c r="L57" s="15"/>
      <c r="M57" s="73">
        <v>3.3</v>
      </c>
      <c r="N57" s="7">
        <v>31.851194659099999</v>
      </c>
      <c r="O57" s="144">
        <f t="shared" si="0"/>
        <v>3.3477416239000028</v>
      </c>
      <c r="P57" s="34">
        <v>9.4687553636199997</v>
      </c>
      <c r="Q57" s="5">
        <v>24.6213120068</v>
      </c>
      <c r="R57" s="5">
        <v>5.8876526250200003</v>
      </c>
      <c r="S57" s="5">
        <v>0</v>
      </c>
      <c r="T57" s="46">
        <v>4.6899716511599996</v>
      </c>
      <c r="U57" s="153">
        <f t="shared" si="1"/>
        <v>2.000177801164682E-11</v>
      </c>
    </row>
    <row r="58" spans="1:236" x14ac:dyDescent="0.3">
      <c r="A58" s="2">
        <v>11167</v>
      </c>
      <c r="B58" s="2" t="s">
        <v>25</v>
      </c>
      <c r="C58" s="2" t="s">
        <v>4</v>
      </c>
      <c r="D58" s="110">
        <v>33.594686536700003</v>
      </c>
      <c r="E58" s="122" t="s">
        <v>59</v>
      </c>
      <c r="F58" s="120">
        <v>33.594686536600001</v>
      </c>
      <c r="G58" s="180"/>
      <c r="H58" s="193"/>
      <c r="I58" s="107">
        <v>0</v>
      </c>
      <c r="J58" s="54">
        <v>0</v>
      </c>
      <c r="K58" s="128"/>
      <c r="L58" s="15"/>
      <c r="M58" s="73"/>
      <c r="N58" s="7">
        <v>33.594686536600001</v>
      </c>
      <c r="O58" s="144">
        <f t="shared" si="0"/>
        <v>1.000017846308765E-10</v>
      </c>
      <c r="P58" s="34">
        <v>10.7862982492</v>
      </c>
      <c r="Q58" s="5">
        <v>33.430275962800003</v>
      </c>
      <c r="R58" s="5">
        <v>0.16441057383300001</v>
      </c>
      <c r="S58" s="5">
        <v>0</v>
      </c>
      <c r="T58" s="46">
        <v>0</v>
      </c>
      <c r="U58" s="153">
        <f t="shared" si="1"/>
        <v>6.6997074554819847E-11</v>
      </c>
    </row>
    <row r="59" spans="1:236" x14ac:dyDescent="0.3">
      <c r="A59" s="2">
        <v>11168</v>
      </c>
      <c r="B59" s="2" t="s">
        <v>25</v>
      </c>
      <c r="C59" s="2" t="s">
        <v>4</v>
      </c>
      <c r="D59" s="110">
        <v>20.0661243616</v>
      </c>
      <c r="E59" s="122" t="s">
        <v>58</v>
      </c>
      <c r="F59" s="120">
        <v>18.128922507599999</v>
      </c>
      <c r="G59" s="171" t="s">
        <v>59</v>
      </c>
      <c r="H59" s="188">
        <v>1.93720185397</v>
      </c>
      <c r="I59" s="107">
        <v>0</v>
      </c>
      <c r="J59" s="54">
        <v>0</v>
      </c>
      <c r="K59" s="128"/>
      <c r="L59" s="15"/>
      <c r="M59" s="73"/>
      <c r="N59" s="7">
        <v>20.0661243616</v>
      </c>
      <c r="O59" s="144">
        <f t="shared" si="0"/>
        <v>0</v>
      </c>
      <c r="P59" s="34">
        <v>10.450971734299999</v>
      </c>
      <c r="Q59" s="5">
        <v>2.53670442576</v>
      </c>
      <c r="R59" s="5">
        <v>17.529419935899998</v>
      </c>
      <c r="S59" s="5">
        <v>0</v>
      </c>
      <c r="T59" s="46">
        <v>0</v>
      </c>
      <c r="U59" s="153">
        <f t="shared" si="1"/>
        <v>-5.999822860758286E-11</v>
      </c>
    </row>
    <row r="60" spans="1:236" x14ac:dyDescent="0.3">
      <c r="A60" s="2">
        <v>11169</v>
      </c>
      <c r="B60" s="2" t="s">
        <v>25</v>
      </c>
      <c r="C60" s="2" t="s">
        <v>4</v>
      </c>
      <c r="D60" s="110">
        <v>81.969985008799995</v>
      </c>
      <c r="E60" s="122" t="s">
        <v>59</v>
      </c>
      <c r="F60" s="120">
        <v>81.969985008799995</v>
      </c>
      <c r="G60" s="180"/>
      <c r="H60" s="193"/>
      <c r="I60" s="107">
        <v>0</v>
      </c>
      <c r="J60" s="54">
        <v>0</v>
      </c>
      <c r="K60" s="129"/>
      <c r="L60" s="130"/>
      <c r="M60" s="73"/>
      <c r="N60" s="7">
        <v>6.1183129350499996</v>
      </c>
      <c r="O60" s="144">
        <f t="shared" si="0"/>
        <v>75.851672073749995</v>
      </c>
      <c r="P60" s="34">
        <v>65.203005773200005</v>
      </c>
      <c r="Q60" s="5">
        <v>0</v>
      </c>
      <c r="R60" s="5">
        <v>0</v>
      </c>
      <c r="S60" s="5">
        <v>0</v>
      </c>
      <c r="T60" s="46">
        <v>0</v>
      </c>
      <c r="U60" s="153">
        <f t="shared" si="1"/>
        <v>81.969985008799995</v>
      </c>
    </row>
    <row r="61" spans="1:236" x14ac:dyDescent="0.3">
      <c r="A61" s="2">
        <v>11170</v>
      </c>
      <c r="B61" s="2" t="s">
        <v>25</v>
      </c>
      <c r="C61" s="2" t="s">
        <v>4</v>
      </c>
      <c r="D61" s="110">
        <v>31.251914275600001</v>
      </c>
      <c r="E61" s="122" t="s">
        <v>59</v>
      </c>
      <c r="F61" s="120">
        <v>31.251914275600001</v>
      </c>
      <c r="G61" s="174"/>
      <c r="H61" s="175"/>
      <c r="I61" s="107">
        <v>0</v>
      </c>
      <c r="J61" s="54">
        <v>0</v>
      </c>
      <c r="K61" s="129"/>
      <c r="L61" s="130"/>
      <c r="M61" s="69"/>
      <c r="N61" s="7">
        <v>15.9936789722</v>
      </c>
      <c r="O61" s="144">
        <f t="shared" si="0"/>
        <v>15.258235303400001</v>
      </c>
      <c r="P61" s="34">
        <v>15.1381182083</v>
      </c>
      <c r="Q61" s="5">
        <v>1.20363358866</v>
      </c>
      <c r="R61" s="5">
        <v>1.96693741368</v>
      </c>
      <c r="S61" s="5">
        <v>25.061914708300002</v>
      </c>
      <c r="T61" s="46">
        <v>3.0194285649400001</v>
      </c>
      <c r="U61" s="153">
        <f t="shared" si="1"/>
        <v>1.999822529796802E-11</v>
      </c>
    </row>
    <row r="62" spans="1:236" x14ac:dyDescent="0.3">
      <c r="A62" s="2">
        <v>11174</v>
      </c>
      <c r="B62" s="2" t="s">
        <v>25</v>
      </c>
      <c r="C62" s="2" t="s">
        <v>4</v>
      </c>
      <c r="D62" s="110">
        <v>39.157193744899999</v>
      </c>
      <c r="E62" s="122" t="s">
        <v>59</v>
      </c>
      <c r="F62" s="120">
        <v>26.442727838300002</v>
      </c>
      <c r="G62" s="171"/>
      <c r="H62" s="170"/>
      <c r="I62" s="107">
        <v>0</v>
      </c>
      <c r="J62" s="54">
        <v>0</v>
      </c>
      <c r="K62" s="129"/>
      <c r="L62" s="130"/>
      <c r="M62" s="69">
        <v>12.7</v>
      </c>
      <c r="N62" s="7">
        <v>26.2119386179</v>
      </c>
      <c r="O62" s="144">
        <f t="shared" si="0"/>
        <v>12.945255126999999</v>
      </c>
      <c r="P62" s="34">
        <v>0</v>
      </c>
      <c r="Q62" s="5">
        <v>11.3028569879</v>
      </c>
      <c r="R62" s="5">
        <v>16.759089594100001</v>
      </c>
      <c r="S62" s="5">
        <v>10.840262661700001</v>
      </c>
      <c r="T62" s="46">
        <v>0.186654126285</v>
      </c>
      <c r="U62" s="153">
        <f t="shared" si="1"/>
        <v>6.8330374914999936E-2</v>
      </c>
    </row>
    <row r="63" spans="1:236" x14ac:dyDescent="0.3">
      <c r="A63" s="2">
        <v>11175</v>
      </c>
      <c r="B63" s="2" t="s">
        <v>25</v>
      </c>
      <c r="C63" s="2" t="s">
        <v>4</v>
      </c>
      <c r="D63" s="110">
        <v>6.60559221826</v>
      </c>
      <c r="E63" s="122" t="s">
        <v>57</v>
      </c>
      <c r="F63" s="120">
        <v>0.14097075852099999</v>
      </c>
      <c r="G63" s="171"/>
      <c r="H63" s="184"/>
      <c r="I63" s="107">
        <v>0</v>
      </c>
      <c r="J63" s="54">
        <v>0</v>
      </c>
      <c r="K63" s="129"/>
      <c r="L63" s="130"/>
      <c r="M63" s="73">
        <v>6.5</v>
      </c>
      <c r="N63" s="7">
        <v>0.140970758492</v>
      </c>
      <c r="O63" s="144">
        <f t="shared" si="0"/>
        <v>6.4646214597679998</v>
      </c>
      <c r="P63" s="34">
        <v>0</v>
      </c>
      <c r="Q63" s="5">
        <v>0</v>
      </c>
      <c r="R63" s="5">
        <v>0</v>
      </c>
      <c r="S63" s="5">
        <v>3.76371334792</v>
      </c>
      <c r="T63" s="46">
        <v>2.7743489339799998</v>
      </c>
      <c r="U63" s="153">
        <f t="shared" si="1"/>
        <v>6.7529936359999709E-2</v>
      </c>
    </row>
    <row r="64" spans="1:236" x14ac:dyDescent="0.3">
      <c r="A64" s="2">
        <v>12205</v>
      </c>
      <c r="B64" s="2" t="s">
        <v>25</v>
      </c>
      <c r="C64" s="2" t="s">
        <v>4</v>
      </c>
      <c r="D64" s="110">
        <v>12.508512391</v>
      </c>
      <c r="E64" s="122" t="s">
        <v>59</v>
      </c>
      <c r="F64" s="120">
        <v>1.2556793901800001</v>
      </c>
      <c r="G64" s="171"/>
      <c r="H64" s="184"/>
      <c r="I64" s="107">
        <v>0</v>
      </c>
      <c r="J64" s="54">
        <v>0</v>
      </c>
      <c r="K64" s="126"/>
      <c r="L64" s="127"/>
      <c r="M64" s="71">
        <v>11.2</v>
      </c>
      <c r="N64" s="7">
        <v>0.82087125519699999</v>
      </c>
      <c r="O64" s="144">
        <f>D64-N64</f>
        <v>11.687641135803</v>
      </c>
      <c r="P64" s="34">
        <v>0</v>
      </c>
      <c r="Q64" s="5">
        <v>8.4510958679700003</v>
      </c>
      <c r="R64" s="5">
        <v>4.0574165229899997</v>
      </c>
      <c r="S64" s="5">
        <v>0</v>
      </c>
      <c r="T64" s="46">
        <v>0</v>
      </c>
      <c r="U64" s="153">
        <f>D64-(Q64+R64+S64+T64)</f>
        <v>4.000000330961484E-11</v>
      </c>
    </row>
    <row r="65" spans="1:21" x14ac:dyDescent="0.3">
      <c r="A65" s="2">
        <v>21800</v>
      </c>
      <c r="B65" s="2" t="s">
        <v>25</v>
      </c>
      <c r="C65" s="2" t="s">
        <v>3</v>
      </c>
      <c r="D65" s="110">
        <v>8.4026545742199996</v>
      </c>
      <c r="E65" s="122" t="s">
        <v>57</v>
      </c>
      <c r="F65" s="120">
        <v>0.40993206465499998</v>
      </c>
      <c r="G65" s="171" t="s">
        <v>58</v>
      </c>
      <c r="H65" s="188">
        <v>7.9927225095700001</v>
      </c>
      <c r="I65" s="107">
        <v>2.4765788869200001</v>
      </c>
      <c r="J65" s="54">
        <v>0</v>
      </c>
      <c r="K65" s="129"/>
      <c r="L65" s="130"/>
      <c r="M65" s="73"/>
      <c r="N65" s="7">
        <v>8.4026545742199996</v>
      </c>
      <c r="O65" s="144">
        <f>D65-N65</f>
        <v>0</v>
      </c>
      <c r="P65" s="34">
        <v>0</v>
      </c>
      <c r="Q65" s="5">
        <v>0</v>
      </c>
      <c r="R65" s="5">
        <v>0</v>
      </c>
      <c r="S65" s="5">
        <v>0</v>
      </c>
      <c r="T65" s="46">
        <v>0</v>
      </c>
      <c r="U65" s="153">
        <f>D65-(Q65+R65+S65+T65)</f>
        <v>8.4026545742199996</v>
      </c>
    </row>
    <row r="66" spans="1:21" s="57" customFormat="1" x14ac:dyDescent="0.3">
      <c r="A66" s="56" t="s">
        <v>63</v>
      </c>
      <c r="B66" s="56" t="s">
        <v>25</v>
      </c>
      <c r="C66" s="56"/>
      <c r="D66" s="31">
        <f>SUM(D3:D65)</f>
        <v>1510.9884645284601</v>
      </c>
      <c r="E66" s="31"/>
      <c r="F66" s="31">
        <f t="shared" ref="F66:U66" si="2">SUM(F3:F65)</f>
        <v>1301.1383425179069</v>
      </c>
      <c r="G66" s="31"/>
      <c r="H66" s="31">
        <f t="shared" si="2"/>
        <v>62.741107979750005</v>
      </c>
      <c r="I66" s="31">
        <f t="shared" si="2"/>
        <v>33.641791866444009</v>
      </c>
      <c r="J66" s="31">
        <f t="shared" si="2"/>
        <v>21.145598555197299</v>
      </c>
      <c r="K66" s="31"/>
      <c r="L66" s="31">
        <f t="shared" si="2"/>
        <v>0</v>
      </c>
      <c r="M66" s="31">
        <f t="shared" si="2"/>
        <v>147.09999999999997</v>
      </c>
      <c r="N66" s="31">
        <f t="shared" si="2"/>
        <v>985.80039111284111</v>
      </c>
      <c r="O66" s="31">
        <f t="shared" si="2"/>
        <v>525.18807341561899</v>
      </c>
      <c r="P66" s="31">
        <f t="shared" si="2"/>
        <v>245.14908062415299</v>
      </c>
      <c r="Q66" s="31">
        <f t="shared" si="2"/>
        <v>499.5528953246897</v>
      </c>
      <c r="R66" s="31">
        <f t="shared" si="2"/>
        <v>484.08159882501678</v>
      </c>
      <c r="S66" s="31">
        <f t="shared" si="2"/>
        <v>257.45309794480818</v>
      </c>
      <c r="T66" s="31">
        <f t="shared" si="2"/>
        <v>26.639781493457999</v>
      </c>
      <c r="U66" s="31">
        <f t="shared" si="2"/>
        <v>243.26109094048732</v>
      </c>
    </row>
    <row r="67" spans="1:21" x14ac:dyDescent="0.3">
      <c r="A67" s="2">
        <v>12736</v>
      </c>
      <c r="B67" s="2" t="s">
        <v>38</v>
      </c>
      <c r="C67" s="2" t="s">
        <v>3</v>
      </c>
      <c r="D67" s="110">
        <v>40.084820593000003</v>
      </c>
      <c r="E67" s="122" t="s">
        <v>57</v>
      </c>
      <c r="F67" s="120">
        <v>40.084820593000003</v>
      </c>
      <c r="G67" s="180"/>
      <c r="H67" s="193"/>
      <c r="I67" s="107">
        <v>8.5042481887600001</v>
      </c>
      <c r="J67" s="54">
        <v>0</v>
      </c>
      <c r="K67" s="126"/>
      <c r="L67" s="127"/>
      <c r="M67" s="85"/>
      <c r="N67" s="7">
        <v>10.620807274500001</v>
      </c>
      <c r="O67" s="144">
        <f t="shared" ref="O67:O77" si="3">D67-N67</f>
        <v>29.464013318500001</v>
      </c>
      <c r="P67" s="34">
        <v>0</v>
      </c>
      <c r="Q67" s="5">
        <v>0</v>
      </c>
      <c r="R67" s="5">
        <v>0</v>
      </c>
      <c r="S67" s="5">
        <v>0</v>
      </c>
      <c r="T67" s="46">
        <v>0</v>
      </c>
      <c r="U67" s="153">
        <f t="shared" ref="U67:U77" si="4">D67-(Q67+R67+S67+T67)</f>
        <v>40.084820593000003</v>
      </c>
    </row>
    <row r="68" spans="1:21" x14ac:dyDescent="0.3">
      <c r="A68" s="2">
        <v>12737</v>
      </c>
      <c r="B68" s="2" t="s">
        <v>38</v>
      </c>
      <c r="C68" s="2" t="s">
        <v>3</v>
      </c>
      <c r="D68" s="110">
        <v>17.0094819985</v>
      </c>
      <c r="E68" s="122"/>
      <c r="F68" s="120"/>
      <c r="G68" s="180"/>
      <c r="H68" s="193"/>
      <c r="I68" s="107">
        <v>0</v>
      </c>
      <c r="J68" s="54">
        <v>0</v>
      </c>
      <c r="K68" s="131" t="s">
        <v>62</v>
      </c>
      <c r="L68" s="132">
        <v>17</v>
      </c>
      <c r="M68" s="85"/>
      <c r="N68" s="7">
        <v>0</v>
      </c>
      <c r="O68" s="144">
        <f t="shared" si="3"/>
        <v>17.0094819985</v>
      </c>
      <c r="P68" s="34">
        <v>12.0828203918</v>
      </c>
      <c r="Q68" s="5">
        <v>0</v>
      </c>
      <c r="R68" s="5">
        <v>0</v>
      </c>
      <c r="S68" s="5">
        <v>0</v>
      </c>
      <c r="T68" s="46">
        <v>0</v>
      </c>
      <c r="U68" s="153">
        <f t="shared" si="4"/>
        <v>17.0094819985</v>
      </c>
    </row>
    <row r="69" spans="1:21" x14ac:dyDescent="0.3">
      <c r="A69" s="2">
        <v>12738</v>
      </c>
      <c r="B69" s="2" t="s">
        <v>38</v>
      </c>
      <c r="C69" s="2" t="s">
        <v>3</v>
      </c>
      <c r="D69" s="110">
        <v>31.125804298999999</v>
      </c>
      <c r="E69" s="122"/>
      <c r="F69" s="120"/>
      <c r="G69" s="180"/>
      <c r="H69" s="193"/>
      <c r="I69" s="107">
        <v>0</v>
      </c>
      <c r="J69" s="54">
        <v>0</v>
      </c>
      <c r="K69" s="131" t="s">
        <v>62</v>
      </c>
      <c r="L69" s="132">
        <v>31</v>
      </c>
      <c r="M69" s="85"/>
      <c r="N69" s="7">
        <v>0</v>
      </c>
      <c r="O69" s="144">
        <f t="shared" si="3"/>
        <v>31.125804298999999</v>
      </c>
      <c r="P69" s="34">
        <v>26.614839844799999</v>
      </c>
      <c r="Q69" s="5">
        <v>0</v>
      </c>
      <c r="R69" s="5">
        <v>0</v>
      </c>
      <c r="S69" s="5">
        <v>0</v>
      </c>
      <c r="T69" s="46">
        <v>0</v>
      </c>
      <c r="U69" s="153">
        <f t="shared" si="4"/>
        <v>31.125804298999999</v>
      </c>
    </row>
    <row r="70" spans="1:21" x14ac:dyDescent="0.3">
      <c r="A70" s="2">
        <v>12739</v>
      </c>
      <c r="B70" s="2" t="s">
        <v>38</v>
      </c>
      <c r="C70" s="2" t="s">
        <v>3</v>
      </c>
      <c r="D70" s="110">
        <v>29.3007838479</v>
      </c>
      <c r="E70" s="192" t="s">
        <v>59</v>
      </c>
      <c r="F70" s="120">
        <v>29.3007838479</v>
      </c>
      <c r="G70" s="180"/>
      <c r="H70" s="193"/>
      <c r="I70" s="107">
        <v>0</v>
      </c>
      <c r="J70" s="54">
        <v>0</v>
      </c>
      <c r="K70" s="128"/>
      <c r="L70" s="15"/>
      <c r="M70" s="71"/>
      <c r="N70" s="7">
        <v>20.447118292500001</v>
      </c>
      <c r="O70" s="144">
        <f t="shared" si="3"/>
        <v>8.8536655553999992</v>
      </c>
      <c r="P70" s="34">
        <v>13.758919458899999</v>
      </c>
      <c r="Q70" s="5">
        <v>0</v>
      </c>
      <c r="R70" s="5">
        <v>0</v>
      </c>
      <c r="S70" s="5">
        <v>0</v>
      </c>
      <c r="T70" s="46">
        <v>0</v>
      </c>
      <c r="U70" s="153">
        <f t="shared" si="4"/>
        <v>29.3007838479</v>
      </c>
    </row>
    <row r="71" spans="1:21" x14ac:dyDescent="0.3">
      <c r="A71" s="2">
        <v>12740</v>
      </c>
      <c r="B71" s="2" t="s">
        <v>38</v>
      </c>
      <c r="C71" s="2" t="s">
        <v>3</v>
      </c>
      <c r="D71" s="110">
        <v>28.585689875700002</v>
      </c>
      <c r="E71" s="192" t="s">
        <v>59</v>
      </c>
      <c r="F71" s="120">
        <v>28.585689875700002</v>
      </c>
      <c r="G71" s="180"/>
      <c r="H71" s="193"/>
      <c r="I71" s="107">
        <v>0</v>
      </c>
      <c r="J71" s="54">
        <v>0</v>
      </c>
      <c r="K71" s="128"/>
      <c r="L71" s="15"/>
      <c r="M71" s="71"/>
      <c r="N71" s="7">
        <v>0</v>
      </c>
      <c r="O71" s="144">
        <f t="shared" si="3"/>
        <v>28.585689875700002</v>
      </c>
      <c r="P71" s="34">
        <v>0</v>
      </c>
      <c r="Q71" s="5">
        <v>0</v>
      </c>
      <c r="R71" s="5">
        <v>0</v>
      </c>
      <c r="S71" s="5">
        <v>0</v>
      </c>
      <c r="T71" s="46">
        <v>0</v>
      </c>
      <c r="U71" s="153">
        <f t="shared" si="4"/>
        <v>28.585689875700002</v>
      </c>
    </row>
    <row r="72" spans="1:21" x14ac:dyDescent="0.3">
      <c r="A72" s="2">
        <v>12748</v>
      </c>
      <c r="B72" s="2" t="s">
        <v>38</v>
      </c>
      <c r="C72" s="2" t="s">
        <v>3</v>
      </c>
      <c r="D72" s="110">
        <v>11.3455613057</v>
      </c>
      <c r="E72" s="192" t="s">
        <v>59</v>
      </c>
      <c r="F72" s="120">
        <v>11.3455613057</v>
      </c>
      <c r="G72" s="180"/>
      <c r="H72" s="193"/>
      <c r="I72" s="107">
        <v>0</v>
      </c>
      <c r="J72" s="54">
        <v>0</v>
      </c>
      <c r="K72" s="128"/>
      <c r="L72" s="15"/>
      <c r="M72" s="71"/>
      <c r="N72" s="7">
        <v>0.87245682593499996</v>
      </c>
      <c r="O72" s="144">
        <f t="shared" si="3"/>
        <v>10.473104479765</v>
      </c>
      <c r="P72" s="34">
        <v>2.6612141171900001</v>
      </c>
      <c r="Q72" s="5">
        <v>0</v>
      </c>
      <c r="R72" s="5">
        <v>0</v>
      </c>
      <c r="S72" s="5">
        <v>0</v>
      </c>
      <c r="T72" s="46">
        <v>0</v>
      </c>
      <c r="U72" s="153">
        <f t="shared" si="4"/>
        <v>11.3455613057</v>
      </c>
    </row>
    <row r="73" spans="1:21" x14ac:dyDescent="0.3">
      <c r="A73" s="2">
        <v>13618</v>
      </c>
      <c r="B73" s="2" t="s">
        <v>38</v>
      </c>
      <c r="C73" s="2" t="s">
        <v>6</v>
      </c>
      <c r="D73" s="110">
        <v>42.433524494499999</v>
      </c>
      <c r="E73" s="192" t="s">
        <v>59</v>
      </c>
      <c r="F73" s="120">
        <v>42.433524494499999</v>
      </c>
      <c r="G73" s="171"/>
      <c r="H73" s="184"/>
      <c r="I73" s="107">
        <v>0</v>
      </c>
      <c r="J73" s="54">
        <v>0</v>
      </c>
      <c r="K73" s="128"/>
      <c r="L73" s="15"/>
      <c r="M73" s="71"/>
      <c r="N73" s="7">
        <v>0</v>
      </c>
      <c r="O73" s="144">
        <f t="shared" si="3"/>
        <v>42.433524494499999</v>
      </c>
      <c r="P73" s="34">
        <v>42.433524494499999</v>
      </c>
      <c r="Q73" s="5">
        <v>0</v>
      </c>
      <c r="R73" s="5">
        <v>0</v>
      </c>
      <c r="S73" s="5">
        <v>0</v>
      </c>
      <c r="T73" s="46">
        <v>0</v>
      </c>
      <c r="U73" s="153">
        <f t="shared" si="4"/>
        <v>42.433524494499999</v>
      </c>
    </row>
    <row r="74" spans="1:21" x14ac:dyDescent="0.3">
      <c r="A74" s="2">
        <v>13619</v>
      </c>
      <c r="B74" s="2" t="s">
        <v>38</v>
      </c>
      <c r="C74" s="2" t="s">
        <v>6</v>
      </c>
      <c r="D74" s="110">
        <v>15.258965035899999</v>
      </c>
      <c r="E74" s="123"/>
      <c r="F74" s="60"/>
      <c r="G74" s="180"/>
      <c r="H74" s="193"/>
      <c r="I74" s="107">
        <v>0</v>
      </c>
      <c r="J74" s="54">
        <v>0</v>
      </c>
      <c r="K74" s="131" t="s">
        <v>72</v>
      </c>
      <c r="L74" s="15">
        <v>15.3</v>
      </c>
      <c r="M74" s="71"/>
      <c r="N74" s="7">
        <v>0</v>
      </c>
      <c r="O74" s="144">
        <f t="shared" si="3"/>
        <v>15.258965035899999</v>
      </c>
      <c r="P74" s="34">
        <v>2.0679810271500001</v>
      </c>
      <c r="Q74" s="5">
        <v>0</v>
      </c>
      <c r="R74" s="5">
        <v>0</v>
      </c>
      <c r="S74" s="5">
        <v>0</v>
      </c>
      <c r="T74" s="46">
        <v>0</v>
      </c>
      <c r="U74" s="153">
        <f t="shared" si="4"/>
        <v>15.258965035899999</v>
      </c>
    </row>
    <row r="75" spans="1:21" x14ac:dyDescent="0.3">
      <c r="A75" s="2">
        <v>13620</v>
      </c>
      <c r="B75" s="2" t="s">
        <v>38</v>
      </c>
      <c r="C75" s="2" t="s">
        <v>6</v>
      </c>
      <c r="D75" s="110">
        <v>17.264204200000002</v>
      </c>
      <c r="E75" s="192" t="s">
        <v>59</v>
      </c>
      <c r="F75" s="120">
        <v>17.264204200000002</v>
      </c>
      <c r="G75" s="171"/>
      <c r="H75" s="170"/>
      <c r="I75" s="107">
        <v>0</v>
      </c>
      <c r="J75" s="54">
        <v>0</v>
      </c>
      <c r="K75" s="126"/>
      <c r="L75" s="127"/>
      <c r="M75" s="71"/>
      <c r="N75" s="7">
        <v>4.8989268416099998</v>
      </c>
      <c r="O75" s="144">
        <f t="shared" si="3"/>
        <v>12.365277358390003</v>
      </c>
      <c r="P75" s="34">
        <v>0</v>
      </c>
      <c r="Q75" s="5">
        <v>0</v>
      </c>
      <c r="R75" s="5">
        <v>0</v>
      </c>
      <c r="S75" s="5">
        <v>0</v>
      </c>
      <c r="T75" s="46">
        <v>0</v>
      </c>
      <c r="U75" s="153">
        <f t="shared" si="4"/>
        <v>17.264204200000002</v>
      </c>
    </row>
    <row r="76" spans="1:21" x14ac:dyDescent="0.3">
      <c r="A76" s="2">
        <v>13988</v>
      </c>
      <c r="B76" s="2" t="s">
        <v>38</v>
      </c>
      <c r="C76" s="2" t="s">
        <v>5</v>
      </c>
      <c r="D76" s="110">
        <v>111.744328236</v>
      </c>
      <c r="E76" s="122"/>
      <c r="F76" s="120"/>
      <c r="G76" s="180"/>
      <c r="H76" s="193"/>
      <c r="I76" s="107">
        <v>0</v>
      </c>
      <c r="J76" s="54">
        <v>0</v>
      </c>
      <c r="K76" s="131" t="s">
        <v>62</v>
      </c>
      <c r="L76" s="127">
        <v>111.7</v>
      </c>
      <c r="M76" s="71"/>
      <c r="N76" s="7">
        <v>0</v>
      </c>
      <c r="O76" s="144">
        <f t="shared" si="3"/>
        <v>111.744328236</v>
      </c>
      <c r="P76" s="34">
        <v>55.774053213000002</v>
      </c>
      <c r="Q76" s="5">
        <v>0</v>
      </c>
      <c r="R76" s="5">
        <v>0</v>
      </c>
      <c r="S76" s="5">
        <v>0</v>
      </c>
      <c r="T76" s="46">
        <v>0</v>
      </c>
      <c r="U76" s="153">
        <f t="shared" si="4"/>
        <v>111.744328236</v>
      </c>
    </row>
    <row r="77" spans="1:21" x14ac:dyDescent="0.3">
      <c r="A77" s="2">
        <v>14218</v>
      </c>
      <c r="B77" s="2" t="s">
        <v>38</v>
      </c>
      <c r="C77" s="2" t="s">
        <v>4</v>
      </c>
      <c r="D77" s="110">
        <v>51.064116166399998</v>
      </c>
      <c r="E77" s="122"/>
      <c r="F77" s="120"/>
      <c r="G77" s="180"/>
      <c r="H77" s="193"/>
      <c r="I77" s="107">
        <v>0</v>
      </c>
      <c r="J77" s="54">
        <v>0</v>
      </c>
      <c r="K77" s="131" t="s">
        <v>72</v>
      </c>
      <c r="L77" s="127">
        <v>51.1</v>
      </c>
      <c r="M77" s="71"/>
      <c r="N77" s="7">
        <v>0</v>
      </c>
      <c r="O77" s="144">
        <f t="shared" si="3"/>
        <v>51.064116166399998</v>
      </c>
      <c r="P77" s="34">
        <v>46.234691547799997</v>
      </c>
      <c r="Q77" s="5">
        <v>0</v>
      </c>
      <c r="R77" s="5">
        <v>0</v>
      </c>
      <c r="S77" s="5">
        <v>0</v>
      </c>
      <c r="T77" s="46">
        <v>0</v>
      </c>
      <c r="U77" s="153">
        <f t="shared" si="4"/>
        <v>51.064116166399998</v>
      </c>
    </row>
    <row r="78" spans="1:21" s="57" customFormat="1" x14ac:dyDescent="0.3">
      <c r="A78" s="203" t="s">
        <v>63</v>
      </c>
      <c r="B78" s="203" t="s">
        <v>38</v>
      </c>
      <c r="C78" s="203"/>
      <c r="D78" s="31">
        <f>SUM(D67:D77)</f>
        <v>395.21728005260002</v>
      </c>
      <c r="E78" s="31"/>
      <c r="F78" s="31">
        <f t="shared" ref="F78:U78" si="5">SUM(F67:F77)</f>
        <v>169.01458431680001</v>
      </c>
      <c r="G78" s="31"/>
      <c r="H78" s="31"/>
      <c r="I78" s="31">
        <f t="shared" si="5"/>
        <v>8.5042481887600001</v>
      </c>
      <c r="J78" s="31">
        <f t="shared" si="5"/>
        <v>0</v>
      </c>
      <c r="K78" s="31"/>
      <c r="L78" s="31">
        <f t="shared" si="5"/>
        <v>226.1</v>
      </c>
      <c r="M78" s="31">
        <f t="shared" si="5"/>
        <v>0</v>
      </c>
      <c r="N78" s="31">
        <f t="shared" si="5"/>
        <v>36.839309234545006</v>
      </c>
      <c r="O78" s="31">
        <f t="shared" si="5"/>
        <v>358.37797081805502</v>
      </c>
      <c r="P78" s="31">
        <f t="shared" si="5"/>
        <v>201.62804409513998</v>
      </c>
      <c r="Q78" s="31">
        <f t="shared" si="5"/>
        <v>0</v>
      </c>
      <c r="R78" s="31">
        <f t="shared" si="5"/>
        <v>0</v>
      </c>
      <c r="S78" s="31">
        <f t="shared" si="5"/>
        <v>0</v>
      </c>
      <c r="T78" s="31">
        <f t="shared" si="5"/>
        <v>0</v>
      </c>
      <c r="U78" s="31">
        <f t="shared" si="5"/>
        <v>395.21728005260002</v>
      </c>
    </row>
    <row r="79" spans="1:21" s="119" customFormat="1" ht="28.8" x14ac:dyDescent="0.3">
      <c r="A79" s="158"/>
      <c r="B79" s="158"/>
      <c r="C79" s="158"/>
      <c r="D79" s="26"/>
      <c r="E79" s="26"/>
      <c r="F79" s="26"/>
      <c r="G79" s="26"/>
      <c r="H79" s="161"/>
      <c r="I79" s="26"/>
      <c r="J79" s="26"/>
      <c r="K79" s="26"/>
      <c r="L79" s="26"/>
      <c r="M79" s="162"/>
      <c r="N79" s="26"/>
      <c r="O79" s="161"/>
      <c r="P79" s="26"/>
      <c r="Q79" s="299" t="s">
        <v>17</v>
      </c>
      <c r="R79" s="300"/>
      <c r="S79" s="300"/>
      <c r="T79" s="167" t="s">
        <v>18</v>
      </c>
      <c r="U79" s="118"/>
    </row>
    <row r="80" spans="1:21" s="119" customFormat="1" ht="28.8" x14ac:dyDescent="0.3">
      <c r="A80" s="158"/>
      <c r="B80" s="158"/>
      <c r="C80" s="158"/>
      <c r="D80" s="26"/>
      <c r="E80" s="26"/>
      <c r="F80" s="26"/>
      <c r="G80" s="26"/>
      <c r="H80" s="161"/>
      <c r="I80" s="26"/>
      <c r="J80" s="26"/>
      <c r="K80" s="26"/>
      <c r="L80" s="26"/>
      <c r="M80" s="162"/>
      <c r="N80" s="26"/>
      <c r="O80" s="161"/>
      <c r="P80" s="26"/>
      <c r="Q80" s="117" t="s">
        <v>19</v>
      </c>
      <c r="R80" s="117" t="s">
        <v>20</v>
      </c>
      <c r="S80" s="117" t="s">
        <v>21</v>
      </c>
      <c r="T80" s="168" t="s">
        <v>22</v>
      </c>
      <c r="U80" s="47" t="s">
        <v>23</v>
      </c>
    </row>
    <row r="81" spans="1:21" x14ac:dyDescent="0.3">
      <c r="A81" s="2">
        <v>11535</v>
      </c>
      <c r="B81" s="2" t="s">
        <v>2</v>
      </c>
      <c r="C81" s="2" t="s">
        <v>3</v>
      </c>
      <c r="D81" s="110">
        <v>21.660356001899999</v>
      </c>
      <c r="E81" s="122" t="s">
        <v>59</v>
      </c>
      <c r="F81" s="120">
        <v>21.660356001899999</v>
      </c>
      <c r="G81" s="180"/>
      <c r="H81" s="193"/>
      <c r="I81" s="107">
        <v>0</v>
      </c>
      <c r="J81" s="54">
        <v>0</v>
      </c>
      <c r="K81" s="129"/>
      <c r="L81" s="130"/>
      <c r="M81" s="73"/>
      <c r="N81" s="7">
        <v>13.2536365503</v>
      </c>
      <c r="O81" s="144">
        <f t="shared" ref="O81:O105" si="6">D81-N81</f>
        <v>8.406719451599999</v>
      </c>
      <c r="P81" s="34">
        <v>5.7472679276000003</v>
      </c>
      <c r="Q81" s="5">
        <v>8.9944817160599992</v>
      </c>
      <c r="R81" s="5">
        <v>0.18959146815899999</v>
      </c>
      <c r="S81" s="5">
        <v>12.4762828176</v>
      </c>
      <c r="T81" s="46">
        <v>0</v>
      </c>
      <c r="U81" s="153">
        <f t="shared" ref="U81:U105" si="7">D81-(Q81+R81+S81+T81)</f>
        <v>8.1001871876651421E-11</v>
      </c>
    </row>
    <row r="82" spans="1:21" x14ac:dyDescent="0.3">
      <c r="A82" s="2">
        <v>11540</v>
      </c>
      <c r="B82" s="2" t="s">
        <v>2</v>
      </c>
      <c r="C82" s="2" t="s">
        <v>3</v>
      </c>
      <c r="D82" s="110">
        <v>30.727186951699998</v>
      </c>
      <c r="E82" s="122" t="s">
        <v>59</v>
      </c>
      <c r="F82" s="120">
        <v>30.727186951699998</v>
      </c>
      <c r="G82" s="180"/>
      <c r="H82" s="193"/>
      <c r="I82" s="107">
        <v>0</v>
      </c>
      <c r="J82" s="54">
        <v>0</v>
      </c>
      <c r="K82" s="129"/>
      <c r="L82" s="130"/>
      <c r="M82" s="73"/>
      <c r="N82" s="7">
        <v>20.2519491541</v>
      </c>
      <c r="O82" s="144">
        <f t="shared" si="6"/>
        <v>10.475237797599998</v>
      </c>
      <c r="P82" s="34">
        <v>0</v>
      </c>
      <c r="Q82" s="5">
        <v>0</v>
      </c>
      <c r="R82" s="5">
        <v>0</v>
      </c>
      <c r="S82" s="5">
        <v>4.4807747973799996</v>
      </c>
      <c r="T82" s="46">
        <v>0</v>
      </c>
      <c r="U82" s="153">
        <f t="shared" si="7"/>
        <v>26.246412154319998</v>
      </c>
    </row>
    <row r="83" spans="1:21" x14ac:dyDescent="0.3">
      <c r="A83" s="2">
        <v>11558</v>
      </c>
      <c r="B83" s="2" t="s">
        <v>2</v>
      </c>
      <c r="C83" s="2" t="s">
        <v>3</v>
      </c>
      <c r="D83" s="110">
        <v>36.3466494862</v>
      </c>
      <c r="E83" s="122" t="s">
        <v>59</v>
      </c>
      <c r="F83" s="120">
        <v>36.3466494862</v>
      </c>
      <c r="G83" s="180"/>
      <c r="H83" s="193"/>
      <c r="I83" s="107">
        <v>0</v>
      </c>
      <c r="J83" s="54">
        <v>0</v>
      </c>
      <c r="K83" s="131"/>
      <c r="L83" s="132"/>
      <c r="M83" s="85"/>
      <c r="N83" s="7">
        <v>0</v>
      </c>
      <c r="O83" s="144">
        <f t="shared" si="6"/>
        <v>36.3466494862</v>
      </c>
      <c r="P83" s="34">
        <v>0</v>
      </c>
      <c r="Q83" s="5">
        <v>0</v>
      </c>
      <c r="R83" s="5">
        <v>6.1591718606199999</v>
      </c>
      <c r="S83" s="5">
        <v>29.001305184500001</v>
      </c>
      <c r="T83" s="46">
        <v>0</v>
      </c>
      <c r="U83" s="153">
        <f t="shared" si="7"/>
        <v>1.1861724410799965</v>
      </c>
    </row>
    <row r="84" spans="1:21" x14ac:dyDescent="0.3">
      <c r="A84" s="2">
        <v>11559</v>
      </c>
      <c r="B84" s="2" t="s">
        <v>2</v>
      </c>
      <c r="C84" s="2" t="s">
        <v>3</v>
      </c>
      <c r="D84" s="110">
        <v>11.2258546467</v>
      </c>
      <c r="E84" s="122" t="s">
        <v>59</v>
      </c>
      <c r="F84" s="120">
        <v>11.2258546467</v>
      </c>
      <c r="G84" s="180"/>
      <c r="H84" s="193"/>
      <c r="I84" s="107">
        <v>0</v>
      </c>
      <c r="J84" s="54">
        <v>0</v>
      </c>
      <c r="K84" s="131"/>
      <c r="L84" s="132"/>
      <c r="M84" s="69"/>
      <c r="N84" s="7">
        <v>9.6354088290300002</v>
      </c>
      <c r="O84" s="144">
        <f t="shared" si="6"/>
        <v>1.59044581767</v>
      </c>
      <c r="P84" s="34">
        <v>0</v>
      </c>
      <c r="Q84" s="5">
        <v>0</v>
      </c>
      <c r="R84" s="5">
        <v>0</v>
      </c>
      <c r="S84" s="5">
        <v>0</v>
      </c>
      <c r="T84" s="46">
        <v>0</v>
      </c>
      <c r="U84" s="153">
        <f t="shared" si="7"/>
        <v>11.2258546467</v>
      </c>
    </row>
    <row r="85" spans="1:21" x14ac:dyDescent="0.3">
      <c r="A85" s="2">
        <v>11600</v>
      </c>
      <c r="B85" s="2" t="s">
        <v>2</v>
      </c>
      <c r="C85" s="2" t="s">
        <v>3</v>
      </c>
      <c r="D85" s="110">
        <v>12.2711098917</v>
      </c>
      <c r="E85" s="122" t="s">
        <v>59</v>
      </c>
      <c r="F85" s="120">
        <v>12.2711098917</v>
      </c>
      <c r="G85" s="174"/>
      <c r="H85" s="175"/>
      <c r="I85" s="107">
        <v>0</v>
      </c>
      <c r="J85" s="54">
        <v>0</v>
      </c>
      <c r="K85" s="126"/>
      <c r="L85" s="127"/>
      <c r="M85" s="69"/>
      <c r="N85" s="7">
        <v>6.5031989448800003</v>
      </c>
      <c r="O85" s="144">
        <f t="shared" si="6"/>
        <v>5.7679109468199998</v>
      </c>
      <c r="P85" s="34">
        <v>0</v>
      </c>
      <c r="Q85" s="5">
        <v>0</v>
      </c>
      <c r="R85" s="5">
        <v>0</v>
      </c>
      <c r="S85" s="5">
        <v>0</v>
      </c>
      <c r="T85" s="46">
        <v>0</v>
      </c>
      <c r="U85" s="153">
        <f t="shared" si="7"/>
        <v>12.2711098917</v>
      </c>
    </row>
    <row r="86" spans="1:21" x14ac:dyDescent="0.3">
      <c r="A86" s="2">
        <v>11601</v>
      </c>
      <c r="B86" s="2" t="s">
        <v>2</v>
      </c>
      <c r="C86" s="2" t="s">
        <v>3</v>
      </c>
      <c r="D86" s="110">
        <v>14.5154580185</v>
      </c>
      <c r="E86" s="122" t="s">
        <v>59</v>
      </c>
      <c r="F86" s="120">
        <v>14.5154580185</v>
      </c>
      <c r="G86" s="171"/>
      <c r="H86" s="184"/>
      <c r="I86" s="107">
        <v>0</v>
      </c>
      <c r="J86" s="54">
        <v>0</v>
      </c>
      <c r="K86" s="126"/>
      <c r="L86" s="127"/>
      <c r="M86" s="69"/>
      <c r="N86" s="7">
        <v>10.5808387956</v>
      </c>
      <c r="O86" s="144">
        <f t="shared" si="6"/>
        <v>3.9346192229000003</v>
      </c>
      <c r="P86" s="34">
        <v>0</v>
      </c>
      <c r="Q86" s="5">
        <v>0</v>
      </c>
      <c r="R86" s="5">
        <v>0</v>
      </c>
      <c r="S86" s="5">
        <v>0</v>
      </c>
      <c r="T86" s="46">
        <v>0</v>
      </c>
      <c r="U86" s="153">
        <f t="shared" si="7"/>
        <v>14.5154580185</v>
      </c>
    </row>
    <row r="87" spans="1:21" x14ac:dyDescent="0.3">
      <c r="A87" s="2">
        <v>11891</v>
      </c>
      <c r="B87" s="2" t="s">
        <v>2</v>
      </c>
      <c r="C87" s="2" t="s">
        <v>6</v>
      </c>
      <c r="D87" s="110">
        <v>7.4036886424999997</v>
      </c>
      <c r="E87" s="122" t="s">
        <v>57</v>
      </c>
      <c r="F87" s="120">
        <v>7.4036886424999997</v>
      </c>
      <c r="G87" s="180"/>
      <c r="H87" s="193"/>
      <c r="I87" s="107">
        <v>0</v>
      </c>
      <c r="J87" s="54">
        <v>0</v>
      </c>
      <c r="K87" s="126"/>
      <c r="L87" s="127"/>
      <c r="M87" s="71"/>
      <c r="N87" s="7">
        <v>0</v>
      </c>
      <c r="O87" s="144">
        <f t="shared" si="6"/>
        <v>7.4036886424999997</v>
      </c>
      <c r="P87" s="34">
        <v>0</v>
      </c>
      <c r="Q87" s="5">
        <v>3.56932186959E-4</v>
      </c>
      <c r="R87" s="5">
        <v>0.95255027656500002</v>
      </c>
      <c r="S87" s="5">
        <v>0</v>
      </c>
      <c r="T87" s="46">
        <v>5.7</v>
      </c>
      <c r="U87" s="153">
        <f t="shared" si="7"/>
        <v>0.75078143374804096</v>
      </c>
    </row>
    <row r="88" spans="1:21" x14ac:dyDescent="0.3">
      <c r="A88" s="2">
        <v>11902</v>
      </c>
      <c r="B88" s="2" t="s">
        <v>2</v>
      </c>
      <c r="C88" s="2" t="s">
        <v>6</v>
      </c>
      <c r="D88" s="110">
        <v>5.1985891824800001</v>
      </c>
      <c r="E88" s="122" t="s">
        <v>57</v>
      </c>
      <c r="F88" s="120">
        <v>5.1985891824900001</v>
      </c>
      <c r="G88" s="180"/>
      <c r="H88" s="193"/>
      <c r="I88" s="107">
        <v>0</v>
      </c>
      <c r="J88" s="54">
        <v>0</v>
      </c>
      <c r="K88" s="126"/>
      <c r="L88" s="127"/>
      <c r="M88" s="71"/>
      <c r="N88" s="7">
        <v>0</v>
      </c>
      <c r="O88" s="144">
        <f t="shared" si="6"/>
        <v>5.1985891824800001</v>
      </c>
      <c r="P88" s="34">
        <v>0</v>
      </c>
      <c r="Q88" s="5">
        <v>0</v>
      </c>
      <c r="R88" s="5">
        <v>0</v>
      </c>
      <c r="S88" s="5">
        <v>5.0657384624899997</v>
      </c>
      <c r="T88" s="46">
        <v>0</v>
      </c>
      <c r="U88" s="153">
        <f t="shared" si="7"/>
        <v>0.13285071999000042</v>
      </c>
    </row>
    <row r="89" spans="1:21" x14ac:dyDescent="0.3">
      <c r="A89" s="2">
        <v>11903</v>
      </c>
      <c r="B89" s="2" t="s">
        <v>2</v>
      </c>
      <c r="C89" s="2" t="s">
        <v>6</v>
      </c>
      <c r="D89" s="110">
        <v>4.5522467328599996</v>
      </c>
      <c r="E89" s="122" t="s">
        <v>57</v>
      </c>
      <c r="F89" s="120">
        <v>4.5522467328599996</v>
      </c>
      <c r="G89" s="171"/>
      <c r="H89" s="184"/>
      <c r="I89" s="107">
        <v>0</v>
      </c>
      <c r="J89" s="54">
        <v>0</v>
      </c>
      <c r="K89" s="131"/>
      <c r="L89" s="132"/>
      <c r="M89" s="69"/>
      <c r="N89" s="7">
        <v>0</v>
      </c>
      <c r="O89" s="144">
        <f t="shared" si="6"/>
        <v>4.5522467328599996</v>
      </c>
      <c r="P89" s="34">
        <v>0</v>
      </c>
      <c r="Q89" s="5">
        <v>0</v>
      </c>
      <c r="R89" s="5">
        <v>3.79232894522</v>
      </c>
      <c r="S89" s="5">
        <v>0</v>
      </c>
      <c r="T89" s="46">
        <v>0</v>
      </c>
      <c r="U89" s="153">
        <f t="shared" si="7"/>
        <v>0.75991778763999962</v>
      </c>
    </row>
    <row r="90" spans="1:21" x14ac:dyDescent="0.3">
      <c r="A90" s="2">
        <v>11904</v>
      </c>
      <c r="B90" s="2" t="s">
        <v>2</v>
      </c>
      <c r="C90" s="2" t="s">
        <v>6</v>
      </c>
      <c r="D90" s="110">
        <v>3.8722527013299999</v>
      </c>
      <c r="E90" s="122" t="s">
        <v>57</v>
      </c>
      <c r="F90" s="120">
        <v>3.8722527013299999</v>
      </c>
      <c r="G90" s="180"/>
      <c r="H90" s="193"/>
      <c r="I90" s="107">
        <v>0</v>
      </c>
      <c r="J90" s="54">
        <v>0</v>
      </c>
      <c r="K90" s="131"/>
      <c r="L90" s="132"/>
      <c r="M90" s="85"/>
      <c r="N90" s="7">
        <v>0</v>
      </c>
      <c r="O90" s="144">
        <f t="shared" si="6"/>
        <v>3.8722527013299999</v>
      </c>
      <c r="P90" s="34">
        <v>0</v>
      </c>
      <c r="Q90" s="5">
        <v>0</v>
      </c>
      <c r="R90" s="5">
        <v>0</v>
      </c>
      <c r="S90" s="5">
        <v>0.787030353347</v>
      </c>
      <c r="T90" s="46">
        <v>0</v>
      </c>
      <c r="U90" s="153">
        <f t="shared" si="7"/>
        <v>3.0852223479829997</v>
      </c>
    </row>
    <row r="91" spans="1:21" x14ac:dyDescent="0.3">
      <c r="A91" s="2">
        <v>11905</v>
      </c>
      <c r="B91" s="2" t="s">
        <v>2</v>
      </c>
      <c r="C91" s="2" t="s">
        <v>6</v>
      </c>
      <c r="D91" s="110">
        <v>8.63453172034</v>
      </c>
      <c r="E91" s="122" t="s">
        <v>57</v>
      </c>
      <c r="F91" s="120">
        <v>8.6345317203499992</v>
      </c>
      <c r="G91" s="180"/>
      <c r="H91" s="193"/>
      <c r="I91" s="107">
        <v>0</v>
      </c>
      <c r="J91" s="54">
        <v>0</v>
      </c>
      <c r="K91" s="128"/>
      <c r="L91" s="15"/>
      <c r="M91" s="85"/>
      <c r="N91" s="7">
        <v>0</v>
      </c>
      <c r="O91" s="144">
        <f t="shared" si="6"/>
        <v>8.63453172034</v>
      </c>
      <c r="P91" s="34">
        <v>0</v>
      </c>
      <c r="Q91" s="5">
        <v>0</v>
      </c>
      <c r="R91" s="5">
        <v>0</v>
      </c>
      <c r="S91" s="5">
        <v>6.4858739755899997</v>
      </c>
      <c r="T91" s="46">
        <v>2.1</v>
      </c>
      <c r="U91" s="153">
        <f t="shared" si="7"/>
        <v>4.8657744750000731E-2</v>
      </c>
    </row>
    <row r="92" spans="1:21" x14ac:dyDescent="0.3">
      <c r="A92" s="2">
        <v>11906</v>
      </c>
      <c r="B92" s="2" t="s">
        <v>2</v>
      </c>
      <c r="C92" s="2" t="s">
        <v>6</v>
      </c>
      <c r="D92" s="110">
        <v>5.73701449066</v>
      </c>
      <c r="E92" s="122" t="s">
        <v>57</v>
      </c>
      <c r="F92" s="120">
        <v>5.73701449066</v>
      </c>
      <c r="G92" s="180"/>
      <c r="H92" s="193"/>
      <c r="I92" s="107">
        <v>0</v>
      </c>
      <c r="J92" s="54">
        <v>0</v>
      </c>
      <c r="K92" s="128"/>
      <c r="L92" s="15"/>
      <c r="M92" s="69"/>
      <c r="N92" s="7">
        <v>0</v>
      </c>
      <c r="O92" s="144">
        <f t="shared" si="6"/>
        <v>5.73701449066</v>
      </c>
      <c r="P92" s="34">
        <v>0</v>
      </c>
      <c r="Q92" s="5">
        <v>5.63616124228</v>
      </c>
      <c r="R92" s="5">
        <v>0</v>
      </c>
      <c r="S92" s="5">
        <v>6.5806150351699996E-2</v>
      </c>
      <c r="T92" s="46">
        <v>0</v>
      </c>
      <c r="U92" s="153">
        <f t="shared" si="7"/>
        <v>3.504709802829975E-2</v>
      </c>
    </row>
    <row r="93" spans="1:21" x14ac:dyDescent="0.3">
      <c r="A93" s="2">
        <v>11907</v>
      </c>
      <c r="B93" s="2" t="s">
        <v>2</v>
      </c>
      <c r="C93" s="2" t="s">
        <v>6</v>
      </c>
      <c r="D93" s="110">
        <v>11.2628362958</v>
      </c>
      <c r="E93" s="122" t="s">
        <v>57</v>
      </c>
      <c r="F93" s="120">
        <v>11.2628362958</v>
      </c>
      <c r="G93" s="171"/>
      <c r="H93" s="184"/>
      <c r="I93" s="107">
        <v>0</v>
      </c>
      <c r="J93" s="54">
        <v>0</v>
      </c>
      <c r="K93" s="128"/>
      <c r="L93" s="15"/>
      <c r="M93" s="85"/>
      <c r="N93" s="7">
        <v>0</v>
      </c>
      <c r="O93" s="144">
        <f t="shared" si="6"/>
        <v>11.2628362958</v>
      </c>
      <c r="P93" s="34">
        <v>0</v>
      </c>
      <c r="Q93" s="5">
        <v>0</v>
      </c>
      <c r="R93" s="5">
        <v>0</v>
      </c>
      <c r="S93" s="5">
        <v>0</v>
      </c>
      <c r="T93" s="46">
        <v>0</v>
      </c>
      <c r="U93" s="153">
        <f t="shared" si="7"/>
        <v>11.2628362958</v>
      </c>
    </row>
    <row r="94" spans="1:21" x14ac:dyDescent="0.3">
      <c r="A94" s="2">
        <v>11908</v>
      </c>
      <c r="B94" s="2" t="s">
        <v>2</v>
      </c>
      <c r="C94" s="2" t="s">
        <v>6</v>
      </c>
      <c r="D94" s="110">
        <v>4.5986627075399999</v>
      </c>
      <c r="E94" s="122" t="s">
        <v>57</v>
      </c>
      <c r="F94" s="120">
        <v>4.5986627075399999</v>
      </c>
      <c r="G94" s="171"/>
      <c r="H94" s="184"/>
      <c r="I94" s="107">
        <v>0</v>
      </c>
      <c r="J94" s="54">
        <v>0</v>
      </c>
      <c r="K94" s="128"/>
      <c r="L94" s="15"/>
      <c r="M94" s="71"/>
      <c r="N94" s="7">
        <v>0</v>
      </c>
      <c r="O94" s="144">
        <f t="shared" si="6"/>
        <v>4.5986627075399999</v>
      </c>
      <c r="P94" s="34">
        <v>0</v>
      </c>
      <c r="Q94" s="5">
        <v>3.9271402331399998</v>
      </c>
      <c r="R94" s="5">
        <v>0</v>
      </c>
      <c r="S94" s="5">
        <v>0.29814364044000002</v>
      </c>
      <c r="T94" s="46">
        <v>0.3</v>
      </c>
      <c r="U94" s="153">
        <f t="shared" si="7"/>
        <v>7.3378833960000556E-2</v>
      </c>
    </row>
    <row r="95" spans="1:21" x14ac:dyDescent="0.3">
      <c r="A95" s="2">
        <v>11909</v>
      </c>
      <c r="B95" s="2" t="s">
        <v>2</v>
      </c>
      <c r="C95" s="2" t="s">
        <v>6</v>
      </c>
      <c r="D95" s="110">
        <v>5.6035685629999996</v>
      </c>
      <c r="E95" s="122" t="s">
        <v>57</v>
      </c>
      <c r="F95" s="120">
        <v>5.6035685629999996</v>
      </c>
      <c r="G95" s="180"/>
      <c r="H95" s="193"/>
      <c r="I95" s="107">
        <v>0</v>
      </c>
      <c r="J95" s="54">
        <v>0</v>
      </c>
      <c r="K95" s="128"/>
      <c r="L95" s="15"/>
      <c r="M95" s="85"/>
      <c r="N95" s="7">
        <v>0</v>
      </c>
      <c r="O95" s="144">
        <f t="shared" si="6"/>
        <v>5.6035685629999996</v>
      </c>
      <c r="P95" s="34">
        <v>0</v>
      </c>
      <c r="Q95" s="5">
        <v>0</v>
      </c>
      <c r="R95" s="5">
        <v>0</v>
      </c>
      <c r="S95" s="5">
        <v>0</v>
      </c>
      <c r="T95" s="46">
        <v>0</v>
      </c>
      <c r="U95" s="153">
        <f t="shared" si="7"/>
        <v>5.6035685629999996</v>
      </c>
    </row>
    <row r="96" spans="1:21" x14ac:dyDescent="0.3">
      <c r="A96" s="2">
        <v>11910</v>
      </c>
      <c r="B96" s="2" t="s">
        <v>2</v>
      </c>
      <c r="C96" s="2" t="s">
        <v>6</v>
      </c>
      <c r="D96" s="110">
        <v>7.2664208618100004</v>
      </c>
      <c r="E96" s="122" t="s">
        <v>57</v>
      </c>
      <c r="F96" s="120">
        <v>7.2664208618100004</v>
      </c>
      <c r="G96" s="180"/>
      <c r="H96" s="193"/>
      <c r="I96" s="107">
        <v>0</v>
      </c>
      <c r="J96" s="54">
        <v>0</v>
      </c>
      <c r="K96" s="128"/>
      <c r="L96" s="15"/>
      <c r="M96" s="71"/>
      <c r="N96" s="7">
        <v>0</v>
      </c>
      <c r="O96" s="144">
        <f t="shared" si="6"/>
        <v>7.2664208618100004</v>
      </c>
      <c r="P96" s="34">
        <v>0</v>
      </c>
      <c r="Q96" s="5">
        <v>0</v>
      </c>
      <c r="R96" s="5">
        <v>0.899940389309</v>
      </c>
      <c r="S96" s="5">
        <v>0</v>
      </c>
      <c r="T96" s="46">
        <v>0</v>
      </c>
      <c r="U96" s="153">
        <f t="shared" si="7"/>
        <v>6.3664804725010002</v>
      </c>
    </row>
    <row r="97" spans="1:242" x14ac:dyDescent="0.3">
      <c r="A97" s="2">
        <v>11951</v>
      </c>
      <c r="B97" s="2" t="s">
        <v>2</v>
      </c>
      <c r="C97" s="2" t="s">
        <v>6</v>
      </c>
      <c r="D97" s="110">
        <v>79.191692879300007</v>
      </c>
      <c r="E97" s="122" t="s">
        <v>57</v>
      </c>
      <c r="F97" s="120">
        <v>79.191692879300007</v>
      </c>
      <c r="G97" s="171"/>
      <c r="H97" s="184"/>
      <c r="I97" s="107">
        <v>0</v>
      </c>
      <c r="J97" s="54">
        <v>0</v>
      </c>
      <c r="K97" s="128"/>
      <c r="L97" s="15"/>
      <c r="M97" s="71"/>
      <c r="N97" s="7">
        <v>26.823010341500002</v>
      </c>
      <c r="O97" s="144">
        <f t="shared" si="6"/>
        <v>52.368682537800005</v>
      </c>
      <c r="P97" s="34">
        <v>74.4830725363</v>
      </c>
      <c r="Q97" s="5">
        <v>0.80185321966199996</v>
      </c>
      <c r="R97" s="5">
        <v>7.2344085644299998</v>
      </c>
      <c r="S97" s="5">
        <v>0.67486716770800004</v>
      </c>
      <c r="T97" s="46">
        <v>0</v>
      </c>
      <c r="U97" s="153">
        <f t="shared" si="7"/>
        <v>70.480563927500015</v>
      </c>
    </row>
    <row r="98" spans="1:242" x14ac:dyDescent="0.3">
      <c r="A98" s="2">
        <v>11952</v>
      </c>
      <c r="B98" s="2" t="s">
        <v>2</v>
      </c>
      <c r="C98" s="2" t="s">
        <v>6</v>
      </c>
      <c r="D98" s="110">
        <v>40.016741102300003</v>
      </c>
      <c r="E98" s="122" t="s">
        <v>57</v>
      </c>
      <c r="F98" s="120">
        <v>40.016741102300003</v>
      </c>
      <c r="G98" s="174"/>
      <c r="H98" s="175"/>
      <c r="I98" s="107">
        <v>11.4531804501</v>
      </c>
      <c r="J98" s="54">
        <v>0</v>
      </c>
      <c r="K98" s="126"/>
      <c r="L98" s="127"/>
      <c r="M98" s="71"/>
      <c r="N98" s="7">
        <v>37.814213207400002</v>
      </c>
      <c r="O98" s="144">
        <f t="shared" si="6"/>
        <v>2.2025278949000011</v>
      </c>
      <c r="P98" s="34">
        <v>18.511985261900001</v>
      </c>
      <c r="Q98" s="5">
        <v>20.651333250299999</v>
      </c>
      <c r="R98" s="5">
        <v>0</v>
      </c>
      <c r="S98" s="5">
        <v>7.2465819537699998</v>
      </c>
      <c r="T98" s="46">
        <v>0</v>
      </c>
      <c r="U98" s="153">
        <f t="shared" si="7"/>
        <v>12.118825898230003</v>
      </c>
    </row>
    <row r="99" spans="1:242" s="57" customFormat="1" x14ac:dyDescent="0.3">
      <c r="A99" s="2">
        <v>11953</v>
      </c>
      <c r="B99" s="2" t="s">
        <v>2</v>
      </c>
      <c r="C99" s="2" t="s">
        <v>6</v>
      </c>
      <c r="D99" s="110">
        <v>56.857052561700002</v>
      </c>
      <c r="E99" s="122" t="s">
        <v>57</v>
      </c>
      <c r="F99" s="120">
        <v>56.857052561700002</v>
      </c>
      <c r="G99" s="183"/>
      <c r="H99" s="200"/>
      <c r="I99" s="107">
        <v>0</v>
      </c>
      <c r="J99" s="54">
        <v>0</v>
      </c>
      <c r="K99" s="133"/>
      <c r="L99" s="134"/>
      <c r="M99" s="75"/>
      <c r="N99" s="7">
        <v>42.006153930899998</v>
      </c>
      <c r="O99" s="144">
        <f t="shared" si="6"/>
        <v>14.850898630800003</v>
      </c>
      <c r="P99" s="34">
        <v>36.232681419499997</v>
      </c>
      <c r="Q99" s="5">
        <v>0</v>
      </c>
      <c r="R99" s="5">
        <v>17.276523761699998</v>
      </c>
      <c r="S99" s="5">
        <v>11.004134800599999</v>
      </c>
      <c r="T99" s="46">
        <v>0</v>
      </c>
      <c r="U99" s="153">
        <f t="shared" si="7"/>
        <v>28.576393999400004</v>
      </c>
    </row>
    <row r="100" spans="1:242" s="41" customFormat="1" x14ac:dyDescent="0.3">
      <c r="A100" s="2">
        <v>11954</v>
      </c>
      <c r="B100" s="2" t="s">
        <v>2</v>
      </c>
      <c r="C100" s="2" t="s">
        <v>6</v>
      </c>
      <c r="D100" s="110">
        <v>73.792220281699997</v>
      </c>
      <c r="E100" s="122" t="s">
        <v>57</v>
      </c>
      <c r="F100" s="120">
        <v>73.792220281699997</v>
      </c>
      <c r="G100" s="182"/>
      <c r="H100" s="195"/>
      <c r="I100" s="107">
        <v>0</v>
      </c>
      <c r="J100" s="54">
        <v>0</v>
      </c>
      <c r="K100" s="135"/>
      <c r="L100" s="114"/>
      <c r="M100" s="125"/>
      <c r="N100" s="7">
        <v>55.125605913400001</v>
      </c>
      <c r="O100" s="144">
        <f t="shared" si="6"/>
        <v>18.666614368299996</v>
      </c>
      <c r="P100" s="34">
        <v>27.2493856794</v>
      </c>
      <c r="Q100" s="5">
        <v>0</v>
      </c>
      <c r="R100" s="5">
        <v>16.615082893</v>
      </c>
      <c r="S100" s="5">
        <v>0</v>
      </c>
      <c r="T100" s="46">
        <v>0</v>
      </c>
      <c r="U100" s="153">
        <f t="shared" si="7"/>
        <v>57.177137388699997</v>
      </c>
      <c r="V100" s="155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  <c r="BF100" s="28"/>
      <c r="BG100" s="28"/>
      <c r="BH100" s="28"/>
      <c r="BI100" s="28"/>
      <c r="BJ100" s="28"/>
      <c r="BK100" s="28"/>
      <c r="BL100" s="28"/>
      <c r="BM100" s="28"/>
      <c r="BN100" s="28"/>
      <c r="BO100" s="28"/>
      <c r="BP100" s="28"/>
      <c r="BQ100" s="28"/>
      <c r="BR100" s="28"/>
      <c r="BS100" s="28"/>
      <c r="BT100" s="28"/>
      <c r="BU100" s="28"/>
      <c r="BV100" s="28"/>
      <c r="BW100" s="28"/>
      <c r="BX100" s="28"/>
      <c r="BY100" s="28"/>
      <c r="BZ100" s="28"/>
      <c r="CA100" s="28"/>
      <c r="CB100" s="28"/>
      <c r="CC100" s="28"/>
      <c r="CD100" s="28"/>
      <c r="CE100" s="28"/>
      <c r="CF100" s="28"/>
      <c r="CG100" s="28"/>
      <c r="CH100" s="28"/>
      <c r="CI100" s="28"/>
      <c r="CJ100" s="28"/>
      <c r="CK100" s="28"/>
      <c r="CL100" s="28"/>
      <c r="CM100" s="28"/>
      <c r="CN100" s="28"/>
      <c r="CO100" s="28"/>
      <c r="CP100" s="28"/>
      <c r="CQ100" s="28"/>
      <c r="CR100" s="28"/>
      <c r="CS100" s="28"/>
      <c r="CT100" s="28"/>
      <c r="CU100" s="28"/>
      <c r="CV100" s="28"/>
      <c r="CW100" s="28"/>
      <c r="CX100" s="28"/>
      <c r="CY100" s="28"/>
      <c r="CZ100" s="28"/>
      <c r="DA100" s="28"/>
      <c r="DB100" s="28"/>
      <c r="DC100" s="28"/>
      <c r="DD100" s="28"/>
      <c r="DE100" s="28"/>
      <c r="DF100" s="28"/>
      <c r="DG100" s="28"/>
      <c r="DH100" s="28"/>
      <c r="DI100" s="28"/>
      <c r="DJ100" s="28"/>
      <c r="DK100" s="28"/>
      <c r="DL100" s="28"/>
      <c r="DM100" s="28"/>
      <c r="DN100" s="28"/>
      <c r="DO100" s="28"/>
      <c r="DP100" s="28"/>
      <c r="DQ100" s="28"/>
      <c r="DR100" s="28"/>
      <c r="DS100" s="28"/>
      <c r="DT100" s="28"/>
      <c r="DU100" s="28"/>
      <c r="DV100" s="28"/>
      <c r="DW100" s="28"/>
      <c r="DX100" s="28"/>
      <c r="DY100" s="28"/>
      <c r="DZ100" s="28"/>
      <c r="EA100" s="28"/>
      <c r="EB100" s="28"/>
      <c r="EC100" s="28"/>
      <c r="ED100" s="28"/>
      <c r="EE100" s="28"/>
      <c r="EF100" s="28"/>
      <c r="EG100" s="28"/>
      <c r="EH100" s="28"/>
      <c r="EI100" s="28"/>
      <c r="EJ100" s="28"/>
      <c r="EK100" s="28"/>
      <c r="EL100" s="28"/>
      <c r="EM100" s="28"/>
      <c r="EN100" s="28"/>
      <c r="EO100" s="28"/>
      <c r="EP100" s="28"/>
      <c r="EQ100" s="28"/>
      <c r="ER100" s="28"/>
      <c r="ES100" s="28"/>
      <c r="ET100" s="28"/>
      <c r="EU100" s="28"/>
      <c r="EV100" s="28"/>
      <c r="EW100" s="28"/>
      <c r="EX100" s="28"/>
      <c r="EY100" s="28"/>
      <c r="EZ100" s="28"/>
      <c r="FA100" s="28"/>
      <c r="FB100" s="28"/>
      <c r="FC100" s="28"/>
      <c r="FD100" s="28"/>
      <c r="FE100" s="28"/>
      <c r="FF100" s="28"/>
      <c r="FG100" s="28"/>
      <c r="FH100" s="28"/>
      <c r="FI100" s="28"/>
      <c r="FJ100" s="28"/>
      <c r="FK100" s="28"/>
      <c r="FL100" s="28"/>
      <c r="FM100" s="28"/>
      <c r="FN100" s="28"/>
      <c r="FO100" s="28"/>
      <c r="FP100" s="28"/>
      <c r="FQ100" s="28"/>
      <c r="FR100" s="28"/>
      <c r="FS100" s="28"/>
      <c r="FT100" s="28"/>
      <c r="FU100" s="28"/>
      <c r="FV100" s="28"/>
      <c r="FW100" s="28"/>
      <c r="FX100" s="28"/>
      <c r="FY100" s="28"/>
      <c r="FZ100" s="28"/>
      <c r="GA100" s="28"/>
      <c r="GB100" s="28"/>
      <c r="GC100" s="28"/>
      <c r="GD100" s="28"/>
      <c r="GE100" s="28"/>
      <c r="GF100" s="28"/>
      <c r="GG100" s="28"/>
      <c r="GH100" s="28"/>
      <c r="GI100" s="28"/>
      <c r="GJ100" s="28"/>
      <c r="GK100" s="28"/>
      <c r="GL100" s="28"/>
      <c r="GM100" s="28"/>
      <c r="GN100" s="28"/>
      <c r="GO100" s="28"/>
      <c r="GP100" s="28"/>
      <c r="GQ100" s="28"/>
      <c r="GR100" s="28"/>
      <c r="GS100" s="28"/>
      <c r="GT100" s="28"/>
      <c r="GU100" s="28"/>
      <c r="GV100" s="28"/>
      <c r="GW100" s="28"/>
      <c r="GX100" s="28"/>
      <c r="GY100" s="28"/>
      <c r="GZ100" s="28"/>
      <c r="HA100" s="28"/>
      <c r="HB100" s="28"/>
      <c r="HC100" s="28"/>
      <c r="HD100" s="28"/>
      <c r="HE100" s="28"/>
      <c r="HF100" s="28"/>
      <c r="HG100" s="28"/>
      <c r="HH100" s="28"/>
      <c r="HI100" s="28"/>
      <c r="HJ100" s="28"/>
      <c r="HK100" s="28"/>
      <c r="HL100" s="28"/>
      <c r="HM100" s="28"/>
      <c r="HN100" s="28"/>
      <c r="HO100" s="28"/>
      <c r="HP100" s="28"/>
      <c r="HQ100" s="28"/>
      <c r="HR100" s="28"/>
      <c r="HS100" s="28"/>
      <c r="HT100" s="28"/>
      <c r="HU100" s="28"/>
      <c r="HV100" s="28"/>
      <c r="HW100" s="28"/>
      <c r="HX100" s="28"/>
      <c r="HY100" s="28"/>
      <c r="HZ100" s="28"/>
      <c r="IA100" s="28"/>
      <c r="IB100" s="28"/>
      <c r="IC100" s="28"/>
      <c r="ID100" s="28"/>
      <c r="IE100" s="28"/>
      <c r="IF100" s="28"/>
      <c r="IG100" s="28"/>
      <c r="IH100" s="28"/>
    </row>
    <row r="101" spans="1:242" x14ac:dyDescent="0.3">
      <c r="A101" s="2">
        <v>12200</v>
      </c>
      <c r="B101" s="2" t="s">
        <v>2</v>
      </c>
      <c r="C101" s="2" t="s">
        <v>4</v>
      </c>
      <c r="D101" s="110">
        <v>28.229671154799998</v>
      </c>
      <c r="E101" s="122" t="s">
        <v>61</v>
      </c>
      <c r="F101" s="120">
        <v>14.402428310399999</v>
      </c>
      <c r="G101" s="180"/>
      <c r="H101" s="193"/>
      <c r="I101" s="107">
        <v>0</v>
      </c>
      <c r="J101" s="54">
        <v>0</v>
      </c>
      <c r="K101" s="126"/>
      <c r="L101" s="127"/>
      <c r="M101" s="71">
        <v>13.8</v>
      </c>
      <c r="N101" s="7">
        <v>14.402428310399999</v>
      </c>
      <c r="O101" s="144">
        <f t="shared" si="6"/>
        <v>13.827242844399999</v>
      </c>
      <c r="P101" s="34">
        <v>0</v>
      </c>
      <c r="Q101" s="5">
        <v>0</v>
      </c>
      <c r="R101" s="5">
        <v>14.0903838954</v>
      </c>
      <c r="S101" s="5">
        <v>4.0318057723100003</v>
      </c>
      <c r="T101" s="46">
        <v>0</v>
      </c>
      <c r="U101" s="153">
        <f t="shared" si="7"/>
        <v>10.107481487089998</v>
      </c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8"/>
      <c r="AP101" s="28"/>
      <c r="AQ101" s="28"/>
      <c r="AR101" s="28"/>
      <c r="AS101" s="28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  <c r="BF101" s="28"/>
      <c r="BG101" s="28"/>
      <c r="BH101" s="28"/>
      <c r="BI101" s="28"/>
      <c r="BJ101" s="28"/>
      <c r="BK101" s="28"/>
      <c r="BL101" s="28"/>
      <c r="BM101" s="28"/>
      <c r="BN101" s="28"/>
      <c r="BO101" s="28"/>
      <c r="BP101" s="28"/>
      <c r="BQ101" s="28"/>
      <c r="BR101" s="28"/>
      <c r="BS101" s="28"/>
      <c r="BT101" s="28"/>
      <c r="BU101" s="28"/>
      <c r="BV101" s="28"/>
      <c r="BW101" s="28"/>
      <c r="BX101" s="28"/>
      <c r="BY101" s="28"/>
      <c r="BZ101" s="28"/>
      <c r="CA101" s="28"/>
      <c r="CB101" s="28"/>
      <c r="CC101" s="28"/>
      <c r="CD101" s="28"/>
      <c r="CE101" s="28"/>
      <c r="CF101" s="28"/>
      <c r="CG101" s="28"/>
      <c r="CH101" s="28"/>
      <c r="CI101" s="28"/>
      <c r="CJ101" s="28"/>
      <c r="CK101" s="28"/>
      <c r="CL101" s="28"/>
      <c r="CM101" s="28"/>
      <c r="CN101" s="28"/>
      <c r="CO101" s="28"/>
      <c r="CP101" s="28"/>
      <c r="CQ101" s="28"/>
      <c r="CR101" s="28"/>
      <c r="CS101" s="28"/>
      <c r="CT101" s="28"/>
      <c r="CU101" s="28"/>
      <c r="CV101" s="28"/>
      <c r="CW101" s="28"/>
      <c r="CX101" s="28"/>
      <c r="CY101" s="28"/>
      <c r="CZ101" s="28"/>
      <c r="DA101" s="28"/>
      <c r="DB101" s="28"/>
      <c r="DC101" s="28"/>
      <c r="DD101" s="28"/>
      <c r="DE101" s="28"/>
      <c r="DF101" s="28"/>
      <c r="DG101" s="28"/>
      <c r="DH101" s="28"/>
      <c r="DI101" s="28"/>
      <c r="DJ101" s="28"/>
      <c r="DK101" s="28"/>
      <c r="DL101" s="28"/>
      <c r="DM101" s="28"/>
      <c r="DN101" s="28"/>
      <c r="DO101" s="28"/>
      <c r="DP101" s="28"/>
      <c r="DQ101" s="28"/>
      <c r="DR101" s="28"/>
      <c r="DS101" s="28"/>
      <c r="DT101" s="28"/>
      <c r="DU101" s="28"/>
      <c r="DV101" s="28"/>
      <c r="DW101" s="28"/>
      <c r="DX101" s="28"/>
      <c r="DY101" s="28"/>
      <c r="DZ101" s="28"/>
      <c r="EA101" s="28"/>
      <c r="EB101" s="28"/>
      <c r="EC101" s="28"/>
      <c r="ED101" s="28"/>
      <c r="EE101" s="28"/>
      <c r="EF101" s="28"/>
      <c r="EG101" s="28"/>
      <c r="EH101" s="28"/>
      <c r="EI101" s="28"/>
      <c r="EJ101" s="28"/>
      <c r="EK101" s="28"/>
      <c r="EL101" s="28"/>
      <c r="EM101" s="28"/>
      <c r="EN101" s="28"/>
      <c r="EO101" s="28"/>
      <c r="EP101" s="28"/>
      <c r="EQ101" s="28"/>
      <c r="ER101" s="28"/>
      <c r="ES101" s="28"/>
      <c r="ET101" s="28"/>
      <c r="EU101" s="28"/>
      <c r="EV101" s="28"/>
      <c r="EW101" s="28"/>
      <c r="EX101" s="28"/>
      <c r="EY101" s="28"/>
      <c r="EZ101" s="28"/>
      <c r="FA101" s="28"/>
      <c r="FB101" s="28"/>
      <c r="FC101" s="28"/>
      <c r="FD101" s="28"/>
      <c r="FE101" s="28"/>
      <c r="FF101" s="28"/>
      <c r="FG101" s="28"/>
      <c r="FH101" s="28"/>
      <c r="FI101" s="28"/>
      <c r="FJ101" s="28"/>
      <c r="FK101" s="28"/>
      <c r="FL101" s="28"/>
      <c r="FM101" s="28"/>
      <c r="FN101" s="28"/>
      <c r="FO101" s="28"/>
      <c r="FP101" s="28"/>
      <c r="FQ101" s="28"/>
      <c r="FR101" s="28"/>
      <c r="FS101" s="28"/>
      <c r="FT101" s="28"/>
      <c r="FU101" s="28"/>
      <c r="FV101" s="28"/>
      <c r="FW101" s="28"/>
      <c r="FX101" s="28"/>
      <c r="FY101" s="28"/>
      <c r="FZ101" s="28"/>
      <c r="GA101" s="28"/>
      <c r="GB101" s="28"/>
      <c r="GC101" s="28"/>
      <c r="GD101" s="28"/>
      <c r="GE101" s="28"/>
      <c r="GF101" s="28"/>
      <c r="GG101" s="28"/>
      <c r="GH101" s="28"/>
      <c r="GI101" s="28"/>
      <c r="GJ101" s="28"/>
      <c r="GK101" s="28"/>
      <c r="GL101" s="28"/>
      <c r="GM101" s="28"/>
      <c r="GN101" s="28"/>
      <c r="GO101" s="28"/>
      <c r="GP101" s="28"/>
      <c r="GQ101" s="28"/>
      <c r="GR101" s="28"/>
      <c r="GS101" s="28"/>
      <c r="GT101" s="28"/>
      <c r="GU101" s="28"/>
      <c r="GV101" s="28"/>
      <c r="GW101" s="28"/>
      <c r="GX101" s="28"/>
      <c r="GY101" s="28"/>
      <c r="GZ101" s="28"/>
      <c r="HA101" s="28"/>
      <c r="HB101" s="28"/>
      <c r="HC101" s="28"/>
      <c r="HD101" s="28"/>
      <c r="HE101" s="28"/>
      <c r="HF101" s="28"/>
      <c r="HG101" s="28"/>
      <c r="HH101" s="28"/>
      <c r="HI101" s="28"/>
      <c r="HJ101" s="28"/>
      <c r="HK101" s="28"/>
      <c r="HL101" s="28"/>
      <c r="HM101" s="28"/>
      <c r="HN101" s="28"/>
      <c r="HO101" s="28"/>
      <c r="HP101" s="28"/>
      <c r="HQ101" s="28"/>
      <c r="HR101" s="28"/>
      <c r="HS101" s="28"/>
      <c r="HT101" s="28"/>
      <c r="HU101" s="28"/>
      <c r="HV101" s="28"/>
      <c r="HW101" s="28"/>
      <c r="HX101" s="28"/>
      <c r="HY101" s="28"/>
      <c r="HZ101" s="28"/>
      <c r="IA101" s="28"/>
      <c r="IB101" s="28"/>
      <c r="IC101" s="28"/>
      <c r="ID101" s="28"/>
      <c r="IE101" s="28"/>
      <c r="IF101" s="28"/>
      <c r="IG101" s="28"/>
      <c r="IH101" s="28"/>
    </row>
    <row r="102" spans="1:242" x14ac:dyDescent="0.3">
      <c r="A102" s="2">
        <v>12202</v>
      </c>
      <c r="B102" s="2" t="s">
        <v>2</v>
      </c>
      <c r="C102" s="2" t="s">
        <v>4</v>
      </c>
      <c r="D102" s="110">
        <v>31.373008114699999</v>
      </c>
      <c r="E102" s="122" t="s">
        <v>61</v>
      </c>
      <c r="F102" s="120">
        <v>31.373008114699999</v>
      </c>
      <c r="G102" s="180"/>
      <c r="H102" s="193"/>
      <c r="I102" s="107">
        <v>0</v>
      </c>
      <c r="J102" s="54">
        <v>0</v>
      </c>
      <c r="K102" s="126"/>
      <c r="L102" s="127"/>
      <c r="M102" s="71"/>
      <c r="N102" s="7">
        <v>0</v>
      </c>
      <c r="O102" s="144">
        <f t="shared" si="6"/>
        <v>31.373008114699999</v>
      </c>
      <c r="P102" s="34">
        <v>0</v>
      </c>
      <c r="Q102" s="5">
        <v>0</v>
      </c>
      <c r="R102" s="5">
        <v>0</v>
      </c>
      <c r="S102" s="5">
        <v>0</v>
      </c>
      <c r="T102" s="46">
        <v>0</v>
      </c>
      <c r="U102" s="153">
        <f t="shared" si="7"/>
        <v>31.373008114699999</v>
      </c>
    </row>
    <row r="103" spans="1:242" x14ac:dyDescent="0.3">
      <c r="A103" s="2">
        <v>12226</v>
      </c>
      <c r="B103" s="2" t="s">
        <v>2</v>
      </c>
      <c r="C103" s="2" t="s">
        <v>4</v>
      </c>
      <c r="D103" s="110">
        <v>48.743998347599998</v>
      </c>
      <c r="E103" s="122" t="s">
        <v>59</v>
      </c>
      <c r="F103" s="120">
        <v>21.7034597914</v>
      </c>
      <c r="G103" s="171" t="s">
        <v>65</v>
      </c>
      <c r="H103" s="188">
        <v>27.0405385561</v>
      </c>
      <c r="I103" s="107">
        <v>0</v>
      </c>
      <c r="J103" s="54">
        <v>0</v>
      </c>
      <c r="K103" s="126"/>
      <c r="L103" s="127"/>
      <c r="M103" s="71"/>
      <c r="N103" s="7">
        <v>21.520408277600001</v>
      </c>
      <c r="O103" s="144">
        <f t="shared" si="6"/>
        <v>27.223590069999997</v>
      </c>
      <c r="P103" s="34">
        <v>27.526371058500001</v>
      </c>
      <c r="Q103" s="5">
        <v>0</v>
      </c>
      <c r="R103" s="5">
        <v>0</v>
      </c>
      <c r="S103" s="5">
        <v>45.459973058400003</v>
      </c>
      <c r="T103" s="46">
        <v>0</v>
      </c>
      <c r="U103" s="153">
        <f t="shared" si="7"/>
        <v>3.2840252891999953</v>
      </c>
    </row>
    <row r="104" spans="1:242" x14ac:dyDescent="0.3">
      <c r="A104" s="2">
        <v>12227</v>
      </c>
      <c r="B104" s="2" t="s">
        <v>2</v>
      </c>
      <c r="C104" s="2" t="s">
        <v>4</v>
      </c>
      <c r="D104" s="110">
        <v>12.485213616499999</v>
      </c>
      <c r="E104" s="122" t="s">
        <v>57</v>
      </c>
      <c r="F104" s="120">
        <v>12.485213616499999</v>
      </c>
      <c r="G104" s="180"/>
      <c r="H104" s="193"/>
      <c r="I104" s="107">
        <v>0</v>
      </c>
      <c r="J104" s="54">
        <v>0</v>
      </c>
      <c r="K104" s="131"/>
      <c r="L104" s="132"/>
      <c r="M104" s="85"/>
      <c r="N104" s="7">
        <v>12.485213616499999</v>
      </c>
      <c r="O104" s="144">
        <f t="shared" si="6"/>
        <v>0</v>
      </c>
      <c r="P104" s="34">
        <v>0</v>
      </c>
      <c r="Q104" s="5">
        <v>1.1709821776</v>
      </c>
      <c r="R104" s="5">
        <v>0</v>
      </c>
      <c r="S104" s="5">
        <v>11.3142314389</v>
      </c>
      <c r="T104" s="46">
        <v>0</v>
      </c>
      <c r="U104" s="153">
        <f t="shared" si="7"/>
        <v>0</v>
      </c>
    </row>
    <row r="105" spans="1:242" x14ac:dyDescent="0.3">
      <c r="A105" s="2">
        <v>12232</v>
      </c>
      <c r="B105" s="2" t="s">
        <v>2</v>
      </c>
      <c r="C105" s="2" t="s">
        <v>4</v>
      </c>
      <c r="D105" s="110">
        <v>29.2283435242</v>
      </c>
      <c r="E105" s="122" t="s">
        <v>60</v>
      </c>
      <c r="F105" s="120">
        <v>29.2283435242</v>
      </c>
      <c r="G105" s="180"/>
      <c r="H105" s="193"/>
      <c r="I105" s="107">
        <v>0.66589778102300001</v>
      </c>
      <c r="J105" s="54">
        <v>0</v>
      </c>
      <c r="K105" s="129"/>
      <c r="L105" s="130"/>
      <c r="M105" s="73"/>
      <c r="N105" s="7">
        <v>29.2283435242</v>
      </c>
      <c r="O105" s="144">
        <f t="shared" si="6"/>
        <v>0</v>
      </c>
      <c r="P105" s="34">
        <v>7.0689714132899999</v>
      </c>
      <c r="Q105" s="5">
        <v>17.2766341821</v>
      </c>
      <c r="R105" s="5">
        <v>7.8927312885200003</v>
      </c>
      <c r="S105" s="5">
        <v>0</v>
      </c>
      <c r="T105" s="46">
        <v>0</v>
      </c>
      <c r="U105" s="153">
        <f t="shared" si="7"/>
        <v>4.0589780535799989</v>
      </c>
    </row>
    <row r="106" spans="1:242" s="57" customFormat="1" x14ac:dyDescent="0.3">
      <c r="A106" s="56" t="s">
        <v>63</v>
      </c>
      <c r="B106" s="56" t="s">
        <v>2</v>
      </c>
      <c r="C106" s="56"/>
      <c r="D106" s="31">
        <f>SUM(D81:D105)</f>
        <v>590.79436847781994</v>
      </c>
      <c r="E106" s="31"/>
      <c r="F106" s="31">
        <f t="shared" ref="F106:U106" si="8">SUM(F81:F105)</f>
        <v>549.92658707724001</v>
      </c>
      <c r="G106" s="31"/>
      <c r="H106" s="31">
        <f t="shared" si="8"/>
        <v>27.0405385561</v>
      </c>
      <c r="I106" s="31">
        <f t="shared" si="8"/>
        <v>12.119078231123</v>
      </c>
      <c r="J106" s="31">
        <f t="shared" si="8"/>
        <v>0</v>
      </c>
      <c r="K106" s="31">
        <f t="shared" si="8"/>
        <v>0</v>
      </c>
      <c r="L106" s="31">
        <f t="shared" si="8"/>
        <v>0</v>
      </c>
      <c r="M106" s="31">
        <f t="shared" si="8"/>
        <v>13.8</v>
      </c>
      <c r="N106" s="31">
        <f t="shared" si="8"/>
        <v>299.63040939581003</v>
      </c>
      <c r="O106" s="31">
        <f t="shared" si="8"/>
        <v>291.16395908201002</v>
      </c>
      <c r="P106" s="31">
        <f t="shared" si="8"/>
        <v>196.81973529649002</v>
      </c>
      <c r="Q106" s="31">
        <f t="shared" si="8"/>
        <v>58.458942953328958</v>
      </c>
      <c r="R106" s="31">
        <f t="shared" si="8"/>
        <v>75.102713342922996</v>
      </c>
      <c r="S106" s="31">
        <f t="shared" si="8"/>
        <v>138.3925495733867</v>
      </c>
      <c r="T106" s="31">
        <f t="shared" si="8"/>
        <v>8.1000000000000014</v>
      </c>
      <c r="U106" s="31">
        <f t="shared" si="8"/>
        <v>310.74016260818132</v>
      </c>
    </row>
    <row r="119" spans="1:21" x14ac:dyDescent="0.3">
      <c r="A119" s="2"/>
      <c r="B119" s="2"/>
      <c r="C119" s="2"/>
      <c r="D119" s="110"/>
      <c r="E119" s="122"/>
      <c r="F119" s="120"/>
      <c r="G119" s="180"/>
      <c r="H119" s="181"/>
      <c r="I119" s="53"/>
      <c r="J119" s="62"/>
      <c r="K119" s="126"/>
      <c r="L119" s="127"/>
      <c r="M119" s="71"/>
      <c r="N119" s="7"/>
      <c r="O119" s="144"/>
      <c r="P119" s="34"/>
      <c r="Q119" s="5"/>
      <c r="R119" s="5"/>
      <c r="S119" s="5"/>
      <c r="T119" s="166"/>
      <c r="U119" s="153"/>
    </row>
    <row r="120" spans="1:21" x14ac:dyDescent="0.3">
      <c r="A120" s="2"/>
      <c r="B120" s="2"/>
      <c r="C120" s="2"/>
      <c r="D120" s="110"/>
      <c r="E120" s="122"/>
      <c r="F120" s="120"/>
      <c r="G120" s="180"/>
      <c r="H120" s="181"/>
      <c r="I120" s="53"/>
      <c r="J120" s="62"/>
      <c r="K120" s="131"/>
      <c r="L120" s="132"/>
      <c r="M120" s="85"/>
      <c r="N120" s="7"/>
      <c r="O120" s="144"/>
      <c r="P120" s="34"/>
      <c r="Q120" s="5"/>
      <c r="R120" s="5"/>
      <c r="S120" s="5"/>
      <c r="T120" s="46"/>
      <c r="U120" s="153"/>
    </row>
    <row r="121" spans="1:21" x14ac:dyDescent="0.3">
      <c r="A121" s="2"/>
      <c r="B121" s="2"/>
      <c r="C121" s="2"/>
      <c r="D121" s="110"/>
      <c r="E121" s="122"/>
      <c r="F121" s="59"/>
      <c r="G121" s="171"/>
      <c r="H121" s="172"/>
      <c r="I121" s="53"/>
      <c r="J121" s="63"/>
      <c r="K121" s="128"/>
      <c r="L121" s="15"/>
      <c r="M121" s="71"/>
      <c r="N121" s="7"/>
      <c r="O121" s="144"/>
      <c r="P121" s="34"/>
      <c r="Q121" s="5"/>
      <c r="R121" s="5"/>
      <c r="S121" s="5"/>
      <c r="T121" s="46"/>
      <c r="U121" s="153"/>
    </row>
    <row r="122" spans="1:21" x14ac:dyDescent="0.3">
      <c r="A122" s="2"/>
      <c r="B122" s="2"/>
      <c r="C122" s="2"/>
      <c r="D122" s="110"/>
      <c r="E122" s="123"/>
      <c r="F122" s="60"/>
      <c r="G122" s="180"/>
      <c r="H122" s="181"/>
      <c r="I122" s="53"/>
      <c r="J122" s="62"/>
      <c r="K122" s="128"/>
      <c r="L122" s="15"/>
      <c r="M122" s="71"/>
      <c r="N122" s="7"/>
      <c r="O122" s="144"/>
      <c r="P122" s="34"/>
      <c r="Q122" s="5"/>
      <c r="R122" s="5"/>
      <c r="S122" s="5"/>
      <c r="T122" s="166"/>
      <c r="U122" s="153"/>
    </row>
    <row r="123" spans="1:21" x14ac:dyDescent="0.3">
      <c r="A123" s="2"/>
      <c r="B123" s="2"/>
      <c r="C123" s="2"/>
      <c r="D123" s="110"/>
      <c r="E123" s="123"/>
      <c r="F123" s="60"/>
      <c r="G123" s="180"/>
      <c r="H123" s="181"/>
      <c r="I123" s="53"/>
      <c r="J123" s="62"/>
      <c r="K123" s="128"/>
      <c r="L123" s="15"/>
      <c r="M123" s="85"/>
      <c r="N123" s="7"/>
      <c r="O123" s="144"/>
      <c r="P123" s="34"/>
      <c r="Q123" s="5"/>
      <c r="R123" s="5"/>
      <c r="S123" s="5"/>
      <c r="T123" s="166"/>
      <c r="U123" s="153"/>
    </row>
    <row r="124" spans="1:21" x14ac:dyDescent="0.3">
      <c r="A124" s="2"/>
      <c r="B124" s="2"/>
      <c r="C124" s="2"/>
      <c r="D124" s="110"/>
      <c r="E124" s="122"/>
      <c r="F124" s="120"/>
      <c r="G124" s="180"/>
      <c r="H124" s="181"/>
      <c r="I124" s="53"/>
      <c r="J124" s="62"/>
      <c r="K124" s="131"/>
      <c r="L124" s="132"/>
      <c r="M124" s="85"/>
      <c r="N124" s="7"/>
      <c r="O124" s="144"/>
      <c r="P124" s="34"/>
      <c r="Q124" s="5"/>
      <c r="R124" s="5"/>
      <c r="S124" s="5"/>
      <c r="T124" s="166"/>
      <c r="U124" s="153"/>
    </row>
    <row r="125" spans="1:21" x14ac:dyDescent="0.3">
      <c r="A125" s="2"/>
      <c r="B125" s="2"/>
      <c r="C125" s="2"/>
      <c r="D125" s="110"/>
      <c r="E125" s="122"/>
      <c r="F125" s="120"/>
      <c r="G125" s="180"/>
      <c r="H125" s="181"/>
      <c r="I125" s="53"/>
      <c r="J125" s="62"/>
      <c r="K125" s="131"/>
      <c r="L125" s="132"/>
      <c r="M125" s="85"/>
      <c r="N125" s="7"/>
      <c r="O125" s="144"/>
      <c r="P125" s="34"/>
      <c r="Q125" s="5"/>
      <c r="R125" s="5"/>
      <c r="S125" s="5"/>
      <c r="T125" s="166"/>
      <c r="U125" s="153"/>
    </row>
    <row r="126" spans="1:21" x14ac:dyDescent="0.3">
      <c r="A126" s="2"/>
      <c r="B126" s="2"/>
      <c r="C126" s="2"/>
      <c r="D126" s="110"/>
      <c r="E126" s="122"/>
      <c r="F126" s="120"/>
      <c r="G126" s="180"/>
      <c r="H126" s="181"/>
      <c r="I126" s="53"/>
      <c r="J126" s="62"/>
      <c r="K126" s="131"/>
      <c r="L126" s="132"/>
      <c r="M126" s="85"/>
      <c r="N126" s="7"/>
      <c r="O126" s="144"/>
      <c r="P126" s="34"/>
      <c r="Q126" s="5"/>
      <c r="R126" s="5"/>
      <c r="S126" s="5"/>
      <c r="T126" s="166"/>
      <c r="U126" s="153"/>
    </row>
    <row r="127" spans="1:21" x14ac:dyDescent="0.3">
      <c r="A127" s="2"/>
      <c r="B127" s="2"/>
      <c r="C127" s="2"/>
      <c r="D127" s="110"/>
      <c r="E127" s="122"/>
      <c r="F127" s="59"/>
      <c r="G127" s="180"/>
      <c r="H127" s="181"/>
      <c r="I127" s="53"/>
      <c r="J127" s="62"/>
      <c r="K127" s="128"/>
      <c r="L127" s="15"/>
      <c r="M127" s="85"/>
      <c r="N127" s="7"/>
      <c r="O127" s="144"/>
      <c r="P127" s="34"/>
      <c r="Q127" s="5"/>
      <c r="R127" s="5"/>
      <c r="S127" s="5"/>
      <c r="T127" s="166"/>
      <c r="U127" s="153"/>
    </row>
    <row r="128" spans="1:21" x14ac:dyDescent="0.3">
      <c r="A128" s="2"/>
      <c r="B128" s="2"/>
      <c r="C128" s="2"/>
      <c r="D128" s="110"/>
      <c r="E128" s="122"/>
      <c r="F128" s="120"/>
      <c r="G128" s="180"/>
      <c r="H128" s="181"/>
      <c r="I128" s="53"/>
      <c r="J128" s="62"/>
      <c r="K128" s="126"/>
      <c r="L128" s="127"/>
      <c r="M128" s="71"/>
      <c r="N128" s="7"/>
      <c r="O128" s="144"/>
      <c r="P128" s="34"/>
    </row>
    <row r="129" spans="1:21" x14ac:dyDescent="0.3">
      <c r="A129" s="2"/>
      <c r="B129" s="2"/>
      <c r="C129" s="2"/>
      <c r="D129" s="110"/>
      <c r="E129" s="122"/>
      <c r="F129" s="120"/>
      <c r="G129" s="180"/>
      <c r="H129" s="181"/>
      <c r="I129" s="53"/>
      <c r="J129" s="62"/>
      <c r="K129" s="131"/>
      <c r="L129" s="132"/>
      <c r="M129" s="85"/>
      <c r="N129" s="7"/>
      <c r="O129" s="144"/>
      <c r="P129" s="34"/>
    </row>
    <row r="130" spans="1:21" x14ac:dyDescent="0.3">
      <c r="A130" s="2"/>
      <c r="B130" s="2"/>
      <c r="C130" s="2"/>
      <c r="D130" s="110"/>
      <c r="E130" s="122"/>
      <c r="F130" s="120"/>
      <c r="G130" s="180"/>
      <c r="H130" s="181"/>
      <c r="I130" s="53"/>
      <c r="J130" s="62"/>
      <c r="K130" s="126"/>
      <c r="L130" s="127"/>
      <c r="M130" s="71"/>
      <c r="N130" s="7"/>
      <c r="O130" s="144"/>
      <c r="P130" s="34"/>
      <c r="Q130" s="5"/>
      <c r="R130" s="5"/>
      <c r="S130" s="5"/>
      <c r="T130" s="166"/>
      <c r="U130" s="153"/>
    </row>
    <row r="131" spans="1:21" x14ac:dyDescent="0.3">
      <c r="A131" s="2"/>
      <c r="B131" s="2"/>
      <c r="C131" s="2"/>
      <c r="D131" s="110"/>
      <c r="E131" s="122"/>
      <c r="F131" s="120"/>
      <c r="G131" s="171"/>
      <c r="H131" s="172"/>
      <c r="I131" s="53"/>
      <c r="J131" s="63"/>
      <c r="K131" s="126"/>
      <c r="L131" s="127"/>
      <c r="M131" s="71"/>
      <c r="N131" s="7"/>
      <c r="O131" s="144"/>
      <c r="P131" s="34"/>
      <c r="Q131" s="5"/>
      <c r="R131" s="5"/>
      <c r="S131" s="5"/>
      <c r="T131" s="166"/>
      <c r="U131" s="153"/>
    </row>
    <row r="132" spans="1:21" x14ac:dyDescent="0.3">
      <c r="A132" s="2"/>
      <c r="B132" s="2"/>
      <c r="C132" s="2"/>
      <c r="D132" s="110"/>
      <c r="E132" s="122"/>
      <c r="F132" s="120"/>
      <c r="G132" s="171"/>
      <c r="H132" s="172"/>
      <c r="I132" s="53"/>
      <c r="J132" s="63"/>
      <c r="K132" s="126"/>
      <c r="L132" s="127"/>
      <c r="M132" s="71"/>
      <c r="N132" s="7"/>
      <c r="O132" s="144"/>
      <c r="P132" s="34"/>
      <c r="Q132" s="5"/>
      <c r="R132" s="5"/>
      <c r="S132" s="5"/>
      <c r="T132" s="166"/>
      <c r="U132" s="153"/>
    </row>
    <row r="133" spans="1:21" x14ac:dyDescent="0.3">
      <c r="A133" s="2"/>
      <c r="B133" s="2"/>
      <c r="C133" s="2"/>
      <c r="D133" s="110"/>
      <c r="E133" s="123"/>
      <c r="F133" s="60"/>
      <c r="G133" s="171"/>
      <c r="H133" s="172"/>
      <c r="I133" s="53"/>
      <c r="J133" s="63"/>
      <c r="K133" s="128"/>
      <c r="L133" s="15"/>
      <c r="M133" s="71"/>
      <c r="N133" s="7"/>
      <c r="O133" s="144"/>
      <c r="P133" s="34"/>
      <c r="Q133" s="5"/>
      <c r="R133" s="5"/>
      <c r="S133" s="5"/>
      <c r="T133" s="166"/>
      <c r="U133" s="153"/>
    </row>
    <row r="134" spans="1:21" x14ac:dyDescent="0.3">
      <c r="A134" s="2"/>
      <c r="B134" s="2"/>
      <c r="C134" s="2"/>
      <c r="D134" s="110"/>
      <c r="E134" s="123"/>
      <c r="F134" s="60"/>
      <c r="G134" s="180"/>
      <c r="H134" s="181"/>
      <c r="I134" s="53"/>
      <c r="J134" s="62"/>
      <c r="K134" s="128"/>
      <c r="L134" s="15"/>
      <c r="M134" s="85"/>
      <c r="N134" s="7"/>
      <c r="O134" s="144"/>
      <c r="P134" s="34"/>
      <c r="Q134" s="5"/>
      <c r="R134" s="5"/>
      <c r="S134" s="5"/>
      <c r="T134" s="166"/>
      <c r="U134" s="153"/>
    </row>
    <row r="135" spans="1:21" x14ac:dyDescent="0.3">
      <c r="A135" s="2"/>
      <c r="B135" s="2"/>
      <c r="C135" s="2"/>
      <c r="D135" s="110"/>
      <c r="E135" s="122"/>
      <c r="F135" s="59"/>
      <c r="G135" s="186"/>
      <c r="H135" s="181"/>
      <c r="I135" s="53"/>
      <c r="J135" s="62"/>
      <c r="K135" s="128"/>
      <c r="L135" s="15"/>
      <c r="M135" s="85"/>
      <c r="N135" s="7"/>
      <c r="O135" s="144"/>
      <c r="P135" s="34"/>
      <c r="Q135" s="5"/>
      <c r="R135" s="5"/>
      <c r="S135" s="5"/>
      <c r="T135" s="166"/>
      <c r="U135" s="153"/>
    </row>
    <row r="136" spans="1:21" x14ac:dyDescent="0.3">
      <c r="A136" s="2"/>
      <c r="B136" s="2"/>
      <c r="C136" s="2"/>
      <c r="D136" s="110"/>
      <c r="E136" s="122"/>
      <c r="F136" s="59"/>
      <c r="G136" s="171"/>
      <c r="H136" s="172"/>
      <c r="I136" s="53"/>
      <c r="J136" s="63"/>
      <c r="K136" s="128"/>
      <c r="L136" s="15"/>
      <c r="M136" s="85"/>
      <c r="N136" s="7"/>
      <c r="O136" s="144"/>
      <c r="P136" s="34"/>
      <c r="Q136" s="5"/>
      <c r="R136" s="5"/>
      <c r="S136" s="5"/>
      <c r="T136" s="166"/>
      <c r="U136" s="153"/>
    </row>
    <row r="137" spans="1:21" x14ac:dyDescent="0.3">
      <c r="A137" s="2"/>
      <c r="B137" s="2"/>
      <c r="C137" s="2"/>
      <c r="D137" s="110"/>
      <c r="E137" s="122"/>
      <c r="F137" s="59"/>
      <c r="G137" s="186"/>
      <c r="H137" s="181"/>
      <c r="I137" s="53"/>
      <c r="J137" s="62"/>
      <c r="K137" s="128"/>
      <c r="L137" s="15"/>
      <c r="M137" s="85"/>
      <c r="N137" s="7"/>
      <c r="O137" s="144"/>
      <c r="P137" s="34"/>
      <c r="Q137" s="5"/>
      <c r="R137" s="5"/>
      <c r="S137" s="5"/>
      <c r="T137" s="166"/>
      <c r="U137" s="153"/>
    </row>
    <row r="138" spans="1:21" x14ac:dyDescent="0.3">
      <c r="A138" s="2"/>
      <c r="B138" s="2"/>
      <c r="C138" s="2"/>
      <c r="D138" s="110"/>
      <c r="E138" s="122"/>
      <c r="F138" s="120"/>
      <c r="G138" s="174"/>
      <c r="H138" s="176"/>
      <c r="I138" s="53"/>
      <c r="J138" s="62"/>
      <c r="K138" s="131"/>
      <c r="L138" s="132"/>
      <c r="M138" s="85"/>
      <c r="N138" s="7"/>
      <c r="O138" s="144"/>
      <c r="P138" s="34"/>
      <c r="Q138" s="5"/>
      <c r="R138" s="5"/>
      <c r="S138" s="5"/>
      <c r="T138" s="166"/>
      <c r="U138" s="153"/>
    </row>
    <row r="139" spans="1:21" s="57" customFormat="1" x14ac:dyDescent="0.3">
      <c r="A139" s="56"/>
      <c r="B139" s="56"/>
      <c r="C139" s="56"/>
      <c r="D139" s="31"/>
      <c r="E139" s="187"/>
      <c r="F139" s="189"/>
      <c r="G139" s="190"/>
      <c r="H139" s="191"/>
      <c r="I139" s="31"/>
      <c r="J139" s="31"/>
      <c r="K139" s="95"/>
      <c r="L139" s="95"/>
      <c r="M139" s="196"/>
      <c r="N139" s="9"/>
      <c r="O139" s="45"/>
      <c r="P139" s="31"/>
      <c r="Q139" s="5"/>
      <c r="R139" s="5"/>
      <c r="S139" s="5"/>
      <c r="T139" s="166"/>
      <c r="U139" s="153"/>
    </row>
    <row r="140" spans="1:21" x14ac:dyDescent="0.3">
      <c r="A140" s="2"/>
      <c r="B140" s="2"/>
      <c r="C140" s="2"/>
      <c r="D140" s="110"/>
      <c r="E140" s="122"/>
      <c r="F140" s="120"/>
      <c r="G140" s="171"/>
      <c r="H140" s="172"/>
      <c r="I140" s="53"/>
      <c r="J140" s="63"/>
      <c r="K140" s="131"/>
      <c r="L140" s="132"/>
      <c r="M140" s="85"/>
      <c r="N140" s="7"/>
      <c r="O140" s="144"/>
      <c r="P140" s="34"/>
      <c r="Q140" s="5"/>
      <c r="R140" s="5"/>
      <c r="S140" s="5"/>
      <c r="T140" s="166"/>
      <c r="U140" s="153"/>
    </row>
    <row r="141" spans="1:21" x14ac:dyDescent="0.3">
      <c r="A141" s="2"/>
      <c r="B141" s="2"/>
      <c r="C141" s="2"/>
      <c r="D141" s="110"/>
      <c r="E141" s="122"/>
      <c r="F141" s="59"/>
      <c r="G141" s="186"/>
      <c r="H141" s="181"/>
      <c r="I141" s="53"/>
      <c r="J141" s="62"/>
      <c r="K141" s="128"/>
      <c r="L141" s="15"/>
      <c r="M141" s="71"/>
      <c r="N141" s="7"/>
      <c r="O141" s="144"/>
      <c r="P141" s="34"/>
      <c r="Q141" s="10"/>
      <c r="R141" s="10"/>
      <c r="S141" s="10"/>
      <c r="T141" s="44"/>
      <c r="U141" s="45"/>
    </row>
    <row r="142" spans="1:21" x14ac:dyDescent="0.3">
      <c r="A142" s="2"/>
      <c r="B142" s="2"/>
      <c r="C142" s="2"/>
      <c r="D142" s="110"/>
      <c r="E142" s="123"/>
      <c r="F142" s="60"/>
      <c r="G142" s="186"/>
      <c r="H142" s="181"/>
      <c r="I142" s="53"/>
      <c r="J142" s="62"/>
      <c r="K142" s="128"/>
      <c r="L142" s="15"/>
      <c r="M142" s="85"/>
      <c r="N142" s="7"/>
      <c r="O142" s="144"/>
      <c r="P142" s="34"/>
      <c r="Q142" s="5"/>
      <c r="R142" s="5"/>
      <c r="S142" s="5"/>
      <c r="T142" s="166"/>
      <c r="U142" s="153"/>
    </row>
    <row r="143" spans="1:21" x14ac:dyDescent="0.3">
      <c r="A143" s="2"/>
      <c r="B143" s="2"/>
      <c r="C143" s="2"/>
      <c r="D143" s="110"/>
      <c r="E143" s="122"/>
      <c r="F143" s="59"/>
      <c r="G143" s="171"/>
      <c r="H143" s="172"/>
      <c r="I143" s="53"/>
      <c r="J143" s="63"/>
      <c r="K143" s="128"/>
      <c r="L143" s="15"/>
      <c r="M143" s="85"/>
      <c r="N143" s="7"/>
      <c r="O143" s="144"/>
      <c r="P143" s="34"/>
      <c r="Q143" s="5"/>
      <c r="R143" s="5"/>
      <c r="S143" s="5"/>
      <c r="T143" s="166"/>
      <c r="U143" s="153"/>
    </row>
    <row r="144" spans="1:21" x14ac:dyDescent="0.3">
      <c r="A144" s="2"/>
      <c r="B144" s="2"/>
      <c r="C144" s="2"/>
      <c r="D144" s="110"/>
      <c r="E144" s="122"/>
      <c r="F144" s="59"/>
      <c r="G144" s="186"/>
      <c r="H144" s="181"/>
      <c r="I144" s="53"/>
      <c r="J144" s="62"/>
      <c r="K144" s="128"/>
      <c r="L144" s="15"/>
      <c r="M144" s="71"/>
      <c r="N144" s="7"/>
      <c r="O144" s="144"/>
      <c r="P144" s="34"/>
      <c r="Q144" s="5"/>
      <c r="R144" s="5"/>
      <c r="S144" s="5"/>
      <c r="T144" s="166"/>
      <c r="U144" s="153"/>
    </row>
    <row r="145" spans="1:21" x14ac:dyDescent="0.3">
      <c r="A145" s="2"/>
      <c r="B145" s="2"/>
      <c r="C145" s="2"/>
      <c r="D145" s="110"/>
      <c r="E145" s="123"/>
      <c r="F145" s="60"/>
      <c r="G145" s="171"/>
      <c r="H145" s="172"/>
      <c r="I145" s="53"/>
      <c r="J145" s="63"/>
      <c r="K145" s="128"/>
      <c r="L145" s="15"/>
      <c r="M145" s="85"/>
      <c r="N145" s="7"/>
      <c r="O145" s="144"/>
      <c r="P145" s="34"/>
      <c r="Q145" s="5"/>
      <c r="R145" s="5"/>
      <c r="S145" s="5"/>
      <c r="T145" s="166"/>
      <c r="U145" s="153"/>
    </row>
    <row r="146" spans="1:21" x14ac:dyDescent="0.3">
      <c r="A146" s="2"/>
      <c r="B146" s="2"/>
      <c r="C146" s="2"/>
      <c r="D146" s="110"/>
      <c r="E146" s="123"/>
      <c r="F146" s="60"/>
      <c r="G146" s="186"/>
      <c r="H146" s="181"/>
      <c r="I146" s="53"/>
      <c r="J146" s="62"/>
      <c r="K146" s="128"/>
      <c r="L146" s="15"/>
      <c r="M146" s="85"/>
      <c r="N146" s="7"/>
      <c r="O146" s="144"/>
      <c r="P146" s="34"/>
      <c r="Q146" s="5"/>
      <c r="R146" s="5"/>
      <c r="S146" s="5"/>
      <c r="T146" s="166"/>
      <c r="U146" s="153"/>
    </row>
    <row r="147" spans="1:21" x14ac:dyDescent="0.3">
      <c r="A147" s="2"/>
      <c r="B147" s="2"/>
      <c r="C147" s="2"/>
      <c r="D147" s="110"/>
      <c r="E147" s="122"/>
      <c r="F147" s="120"/>
      <c r="G147" s="186"/>
      <c r="H147" s="181"/>
      <c r="I147" s="53"/>
      <c r="J147" s="62"/>
      <c r="K147" s="131"/>
      <c r="L147" s="132"/>
      <c r="M147" s="85"/>
      <c r="N147" s="7"/>
      <c r="O147" s="144"/>
      <c r="P147" s="34"/>
      <c r="Q147" s="5"/>
      <c r="R147" s="5"/>
      <c r="S147" s="5"/>
      <c r="T147" s="166"/>
      <c r="U147" s="153"/>
    </row>
    <row r="148" spans="1:21" x14ac:dyDescent="0.3">
      <c r="A148" s="2"/>
      <c r="B148" s="2"/>
      <c r="C148" s="2"/>
      <c r="D148" s="110"/>
      <c r="E148" s="122"/>
      <c r="F148" s="59"/>
      <c r="G148" s="171"/>
      <c r="H148" s="172"/>
      <c r="I148" s="53"/>
      <c r="J148" s="63"/>
      <c r="K148" s="128"/>
      <c r="L148" s="15"/>
      <c r="M148" s="85"/>
      <c r="N148" s="7"/>
      <c r="O148" s="144"/>
      <c r="P148" s="34"/>
      <c r="Q148" s="5"/>
      <c r="R148" s="5"/>
      <c r="S148" s="5"/>
      <c r="T148" s="166"/>
      <c r="U148" s="153"/>
    </row>
    <row r="149" spans="1:21" x14ac:dyDescent="0.3">
      <c r="A149" s="2"/>
      <c r="B149" s="2"/>
      <c r="C149" s="2"/>
      <c r="D149" s="110"/>
      <c r="E149" s="122"/>
      <c r="F149" s="120"/>
      <c r="G149" s="186"/>
      <c r="H149" s="181"/>
      <c r="I149" s="53"/>
      <c r="J149" s="62"/>
      <c r="K149" s="131"/>
      <c r="L149" s="132"/>
      <c r="M149" s="85"/>
      <c r="N149" s="7"/>
      <c r="O149" s="144"/>
      <c r="P149" s="34"/>
      <c r="Q149" s="5"/>
      <c r="R149" s="5"/>
      <c r="S149" s="5"/>
      <c r="T149" s="166"/>
      <c r="U149" s="153"/>
    </row>
    <row r="150" spans="1:21" x14ac:dyDescent="0.3">
      <c r="A150" s="2"/>
      <c r="B150" s="2"/>
      <c r="C150" s="2"/>
      <c r="D150" s="110"/>
      <c r="E150" s="122"/>
      <c r="F150" s="120"/>
      <c r="G150" s="174"/>
      <c r="H150" s="176"/>
      <c r="I150" s="53"/>
      <c r="J150" s="62"/>
      <c r="K150" s="126"/>
      <c r="L150" s="127"/>
      <c r="M150" s="85"/>
      <c r="N150" s="7"/>
      <c r="O150" s="144"/>
      <c r="P150" s="34"/>
      <c r="Q150" s="5"/>
      <c r="R150" s="5"/>
      <c r="S150" s="5"/>
      <c r="T150" s="166"/>
      <c r="U150" s="153"/>
    </row>
    <row r="151" spans="1:21" x14ac:dyDescent="0.3">
      <c r="A151" s="2"/>
      <c r="B151" s="2"/>
      <c r="C151" s="2"/>
      <c r="D151" s="110"/>
      <c r="E151" s="122"/>
      <c r="F151" s="120"/>
      <c r="G151" s="171"/>
      <c r="H151" s="172"/>
      <c r="I151" s="53"/>
      <c r="J151" s="62"/>
      <c r="K151" s="129"/>
      <c r="L151" s="130"/>
      <c r="M151" s="73"/>
      <c r="N151" s="7"/>
      <c r="O151" s="144"/>
      <c r="P151" s="34"/>
      <c r="Q151" s="5"/>
      <c r="R151" s="5"/>
      <c r="S151" s="5"/>
      <c r="T151" s="166"/>
      <c r="U151" s="153"/>
    </row>
    <row r="152" spans="1:21" x14ac:dyDescent="0.3">
      <c r="A152" s="2"/>
      <c r="B152" s="2"/>
      <c r="C152" s="2"/>
      <c r="D152" s="110"/>
      <c r="E152" s="122"/>
      <c r="F152" s="120"/>
      <c r="G152" s="180"/>
      <c r="H152" s="181"/>
      <c r="I152" s="53"/>
      <c r="J152" s="62"/>
      <c r="K152" s="129"/>
      <c r="L152" s="130"/>
      <c r="M152" s="73"/>
      <c r="N152" s="7"/>
      <c r="O152" s="144"/>
      <c r="P152" s="34"/>
      <c r="Q152" s="5"/>
      <c r="R152" s="5"/>
      <c r="S152" s="5"/>
      <c r="T152" s="166"/>
      <c r="U152" s="153"/>
    </row>
    <row r="153" spans="1:21" x14ac:dyDescent="0.3">
      <c r="A153" s="2"/>
      <c r="B153" s="2"/>
      <c r="C153" s="2"/>
      <c r="D153" s="110"/>
      <c r="E153" s="122"/>
      <c r="F153" s="120"/>
      <c r="G153" s="171"/>
      <c r="H153" s="172"/>
      <c r="I153" s="53"/>
      <c r="J153" s="62"/>
      <c r="K153" s="129"/>
      <c r="L153" s="130"/>
      <c r="M153" s="73"/>
      <c r="N153" s="7"/>
      <c r="O153" s="144"/>
      <c r="P153" s="34"/>
      <c r="Q153" s="5"/>
      <c r="R153" s="5"/>
      <c r="S153" s="5"/>
      <c r="T153" s="166"/>
      <c r="U153" s="153"/>
    </row>
    <row r="154" spans="1:21" s="57" customFormat="1" x14ac:dyDescent="0.3">
      <c r="A154" s="56"/>
      <c r="B154" s="56"/>
      <c r="C154" s="56"/>
      <c r="D154" s="31"/>
      <c r="E154" s="187"/>
      <c r="F154" s="189"/>
      <c r="G154" s="190"/>
      <c r="H154" s="191"/>
      <c r="I154" s="31"/>
      <c r="J154" s="31"/>
      <c r="K154" s="95"/>
      <c r="L154" s="95"/>
      <c r="M154" s="196"/>
      <c r="N154" s="9"/>
      <c r="O154" s="45"/>
      <c r="P154" s="31"/>
      <c r="Q154" s="5"/>
      <c r="R154" s="5"/>
      <c r="S154" s="5"/>
      <c r="T154" s="166"/>
      <c r="U154" s="153"/>
    </row>
    <row r="155" spans="1:21" x14ac:dyDescent="0.3">
      <c r="A155" s="2"/>
      <c r="B155" s="2"/>
      <c r="C155" s="2"/>
      <c r="D155" s="110"/>
      <c r="E155" s="122"/>
      <c r="F155" s="120"/>
      <c r="G155" s="180"/>
      <c r="H155" s="181"/>
      <c r="I155" s="53"/>
      <c r="J155" s="62"/>
      <c r="K155" s="129"/>
      <c r="L155" s="130"/>
      <c r="M155" s="73"/>
      <c r="N155" s="7"/>
      <c r="O155" s="144"/>
      <c r="P155" s="34"/>
      <c r="Q155" s="5"/>
      <c r="R155" s="5"/>
      <c r="S155" s="5"/>
      <c r="T155" s="166"/>
      <c r="U155" s="153"/>
    </row>
    <row r="156" spans="1:21" x14ac:dyDescent="0.3">
      <c r="Q156" s="10"/>
      <c r="R156" s="10"/>
      <c r="S156" s="10"/>
      <c r="T156" s="44"/>
      <c r="U156" s="45"/>
    </row>
    <row r="157" spans="1:21" x14ac:dyDescent="0.3">
      <c r="Q157" s="5"/>
      <c r="R157" s="5"/>
      <c r="S157" s="5"/>
      <c r="T157" s="166"/>
      <c r="U157" s="153"/>
    </row>
    <row r="158" spans="1:21" x14ac:dyDescent="0.3">
      <c r="U158" s="153"/>
    </row>
    <row r="159" spans="1:21" x14ac:dyDescent="0.3">
      <c r="A159" s="40"/>
      <c r="B159" s="40"/>
      <c r="C159" s="40"/>
      <c r="D159" s="39"/>
      <c r="E159" s="123"/>
      <c r="F159" s="60"/>
      <c r="G159" s="174"/>
      <c r="H159" s="176"/>
      <c r="I159" s="53"/>
      <c r="J159" s="62"/>
      <c r="K159" s="129"/>
      <c r="L159" s="130"/>
      <c r="M159" s="73"/>
      <c r="N159" s="7"/>
      <c r="O159" s="144"/>
      <c r="P159" s="142"/>
      <c r="U159" s="153"/>
    </row>
    <row r="160" spans="1:21" x14ac:dyDescent="0.3">
      <c r="A160" s="40"/>
      <c r="B160" s="40"/>
      <c r="C160" s="40"/>
      <c r="D160" s="39"/>
      <c r="E160" s="123"/>
      <c r="F160" s="60"/>
      <c r="G160" s="186"/>
      <c r="H160" s="181"/>
      <c r="I160" s="53"/>
      <c r="J160" s="62"/>
      <c r="K160" s="129"/>
      <c r="L160" s="130"/>
      <c r="M160" s="73"/>
      <c r="N160" s="7"/>
      <c r="O160" s="144"/>
      <c r="P160" s="146"/>
      <c r="U160" s="153"/>
    </row>
    <row r="161" spans="1:21" x14ac:dyDescent="0.3">
      <c r="A161" s="40"/>
      <c r="B161" s="40"/>
      <c r="C161" s="40"/>
      <c r="D161" s="39"/>
      <c r="E161" s="123"/>
      <c r="F161" s="60"/>
      <c r="G161" s="186"/>
      <c r="H161" s="181"/>
      <c r="I161" s="53"/>
      <c r="J161" s="62"/>
      <c r="K161" s="129"/>
      <c r="L161" s="130"/>
      <c r="M161" s="73"/>
      <c r="N161" s="7"/>
      <c r="O161" s="144"/>
      <c r="P161" s="146"/>
      <c r="Q161" s="152"/>
      <c r="R161" s="151"/>
      <c r="S161" s="151"/>
      <c r="T161" s="166"/>
      <c r="U161" s="153"/>
    </row>
    <row r="162" spans="1:21" x14ac:dyDescent="0.3">
      <c r="A162" s="40"/>
      <c r="B162" s="40"/>
      <c r="C162" s="40"/>
      <c r="D162" s="39"/>
      <c r="E162" s="123"/>
      <c r="F162" s="60"/>
      <c r="G162" s="171"/>
      <c r="H162" s="172"/>
      <c r="I162" s="53"/>
      <c r="J162" s="63"/>
      <c r="K162" s="129"/>
      <c r="L162" s="130"/>
      <c r="M162" s="73"/>
      <c r="N162" s="7"/>
      <c r="O162" s="144"/>
      <c r="P162" s="142"/>
      <c r="Q162" s="152"/>
      <c r="R162" s="151"/>
      <c r="S162" s="151"/>
      <c r="T162" s="166"/>
      <c r="U162" s="153"/>
    </row>
    <row r="163" spans="1:21" x14ac:dyDescent="0.3">
      <c r="A163" s="40"/>
      <c r="B163" s="40"/>
      <c r="C163" s="40"/>
      <c r="D163" s="39"/>
      <c r="E163" s="123"/>
      <c r="F163" s="60"/>
      <c r="G163" s="174"/>
      <c r="H163" s="176"/>
      <c r="I163" s="53"/>
      <c r="J163" s="62"/>
      <c r="K163" s="129"/>
      <c r="L163" s="130"/>
      <c r="M163" s="73"/>
      <c r="N163" s="7"/>
      <c r="O163" s="144"/>
      <c r="P163" s="142"/>
      <c r="Q163" s="5"/>
      <c r="R163" s="151"/>
      <c r="S163" s="151"/>
      <c r="T163" s="166"/>
      <c r="U163" s="153"/>
    </row>
    <row r="164" spans="1:21" x14ac:dyDescent="0.3">
      <c r="A164" s="40"/>
      <c r="B164" s="40"/>
      <c r="C164" s="40"/>
      <c r="D164" s="39"/>
      <c r="E164" s="123"/>
      <c r="F164" s="60"/>
      <c r="G164" s="174"/>
      <c r="H164" s="176"/>
      <c r="I164" s="53"/>
      <c r="J164" s="64"/>
      <c r="K164" s="126"/>
      <c r="L164" s="127"/>
      <c r="M164" s="85"/>
      <c r="N164" s="7"/>
      <c r="O164" s="144"/>
      <c r="P164" s="142"/>
      <c r="Q164" s="152"/>
      <c r="R164" s="151"/>
      <c r="S164" s="151"/>
      <c r="T164" s="166"/>
      <c r="U164" s="153"/>
    </row>
    <row r="165" spans="1:21" x14ac:dyDescent="0.3">
      <c r="A165" s="40"/>
      <c r="B165" s="40"/>
      <c r="C165" s="40"/>
      <c r="D165" s="39"/>
      <c r="E165" s="123"/>
      <c r="F165" s="60"/>
      <c r="G165" s="174"/>
      <c r="H165" s="176"/>
      <c r="I165" s="53"/>
      <c r="J165" s="62"/>
      <c r="K165" s="126"/>
      <c r="L165" s="127"/>
      <c r="M165" s="71"/>
      <c r="N165" s="7"/>
      <c r="O165" s="144"/>
      <c r="P165" s="146"/>
      <c r="Q165" s="5"/>
      <c r="R165" s="151"/>
      <c r="S165" s="151"/>
      <c r="T165" s="166"/>
      <c r="U165" s="153"/>
    </row>
    <row r="166" spans="1:21" x14ac:dyDescent="0.3">
      <c r="A166" s="40"/>
      <c r="B166" s="40"/>
      <c r="C166" s="40"/>
      <c r="D166" s="39"/>
      <c r="E166" s="123"/>
      <c r="F166" s="60"/>
      <c r="G166" s="180"/>
      <c r="H166" s="181"/>
      <c r="I166" s="53"/>
      <c r="J166" s="62"/>
      <c r="K166" s="126"/>
      <c r="L166" s="127"/>
      <c r="M166" s="71"/>
      <c r="N166" s="7"/>
      <c r="O166" s="144"/>
      <c r="P166" s="34"/>
      <c r="Q166" s="5"/>
      <c r="R166" s="151"/>
      <c r="S166" s="151"/>
      <c r="T166" s="166"/>
      <c r="U166" s="153"/>
    </row>
    <row r="167" spans="1:21" x14ac:dyDescent="0.3">
      <c r="A167" s="40"/>
      <c r="B167" s="40"/>
      <c r="C167" s="40"/>
      <c r="D167" s="39"/>
      <c r="E167" s="123"/>
      <c r="F167" s="60"/>
      <c r="G167" s="180"/>
      <c r="H167" s="181"/>
      <c r="I167" s="53"/>
      <c r="J167" s="62"/>
      <c r="K167" s="126"/>
      <c r="L167" s="127"/>
      <c r="M167" s="71"/>
      <c r="N167" s="7"/>
      <c r="O167" s="138"/>
      <c r="P167" s="146"/>
      <c r="Q167" s="152"/>
      <c r="R167" s="151"/>
      <c r="S167" s="151"/>
      <c r="T167" s="166"/>
      <c r="U167" s="153"/>
    </row>
    <row r="168" spans="1:21" x14ac:dyDescent="0.3">
      <c r="A168" s="40"/>
      <c r="B168" s="40"/>
      <c r="C168" s="40"/>
      <c r="D168" s="39"/>
      <c r="E168" s="123"/>
      <c r="F168" s="60"/>
      <c r="G168" s="180"/>
      <c r="H168" s="181"/>
      <c r="I168" s="53"/>
      <c r="J168" s="62"/>
      <c r="K168" s="126"/>
      <c r="L168" s="127"/>
      <c r="M168" s="71"/>
      <c r="N168" s="7"/>
      <c r="O168" s="144"/>
      <c r="P168" s="146"/>
      <c r="Q168" s="5"/>
      <c r="R168" s="151"/>
      <c r="S168" s="151"/>
      <c r="T168" s="166"/>
      <c r="U168" s="153"/>
    </row>
    <row r="169" spans="1:21" x14ac:dyDescent="0.3">
      <c r="A169" s="40"/>
      <c r="B169" s="40"/>
      <c r="C169" s="40"/>
      <c r="D169" s="39"/>
      <c r="E169" s="123"/>
      <c r="F169" s="60"/>
      <c r="G169" s="180"/>
      <c r="H169" s="181"/>
      <c r="I169" s="53"/>
      <c r="J169" s="62"/>
      <c r="K169" s="126"/>
      <c r="L169" s="127"/>
      <c r="M169" s="71"/>
      <c r="N169" s="7"/>
      <c r="O169" s="144"/>
      <c r="P169" s="142"/>
      <c r="Q169" s="5"/>
      <c r="R169" s="151"/>
      <c r="S169" s="151"/>
      <c r="T169" s="166"/>
      <c r="U169" s="153"/>
    </row>
    <row r="170" spans="1:21" x14ac:dyDescent="0.3">
      <c r="A170" s="40"/>
      <c r="B170" s="40"/>
      <c r="C170" s="40"/>
      <c r="D170" s="39"/>
      <c r="E170" s="123"/>
      <c r="F170" s="60"/>
      <c r="G170" s="180"/>
      <c r="H170" s="181"/>
      <c r="I170" s="53"/>
      <c r="J170" s="62"/>
      <c r="K170" s="126"/>
      <c r="L170" s="127"/>
      <c r="M170" s="71"/>
      <c r="N170" s="7"/>
      <c r="O170" s="138"/>
      <c r="P170" s="146"/>
      <c r="Q170" s="5"/>
      <c r="R170" s="151"/>
      <c r="S170" s="151"/>
      <c r="T170" s="166"/>
      <c r="U170" s="153"/>
    </row>
    <row r="171" spans="1:21" x14ac:dyDescent="0.3">
      <c r="A171" s="40"/>
      <c r="B171" s="40"/>
      <c r="C171" s="40"/>
      <c r="D171" s="39"/>
      <c r="E171" s="123"/>
      <c r="F171" s="60"/>
      <c r="G171" s="180"/>
      <c r="H171" s="181"/>
      <c r="I171" s="53"/>
      <c r="J171" s="62"/>
      <c r="K171" s="131"/>
      <c r="L171" s="132"/>
      <c r="M171" s="85"/>
      <c r="N171" s="7"/>
      <c r="O171" s="144"/>
      <c r="P171" s="34"/>
      <c r="Q171" s="152"/>
      <c r="R171" s="151"/>
      <c r="S171" s="151"/>
      <c r="T171" s="166"/>
      <c r="U171" s="153"/>
    </row>
    <row r="172" spans="1:21" x14ac:dyDescent="0.3">
      <c r="A172" s="40"/>
      <c r="B172" s="40"/>
      <c r="C172" s="40"/>
      <c r="D172" s="39"/>
      <c r="E172" s="123"/>
      <c r="F172" s="60"/>
      <c r="G172" s="171"/>
      <c r="H172" s="172"/>
      <c r="I172" s="53"/>
      <c r="J172" s="63"/>
      <c r="K172" s="126"/>
      <c r="L172" s="127"/>
      <c r="M172" s="71"/>
      <c r="N172" s="7"/>
      <c r="O172" s="138"/>
      <c r="P172" s="34"/>
      <c r="Q172" s="152"/>
      <c r="R172" s="151"/>
      <c r="S172" s="151"/>
      <c r="T172" s="166"/>
      <c r="U172" s="153"/>
    </row>
    <row r="173" spans="1:21" x14ac:dyDescent="0.3">
      <c r="A173" s="40"/>
      <c r="B173" s="40"/>
      <c r="C173" s="40"/>
      <c r="D173" s="39"/>
      <c r="E173" s="123"/>
      <c r="F173" s="60"/>
      <c r="G173" s="180"/>
      <c r="H173" s="181"/>
      <c r="I173" s="53"/>
      <c r="J173" s="62"/>
      <c r="K173" s="126"/>
      <c r="L173" s="127"/>
      <c r="M173" s="71"/>
      <c r="N173" s="7"/>
      <c r="O173" s="144"/>
      <c r="P173" s="146"/>
      <c r="Q173" s="5"/>
      <c r="R173" s="151"/>
      <c r="S173" s="151"/>
      <c r="T173" s="166"/>
      <c r="U173" s="153"/>
    </row>
    <row r="174" spans="1:21" x14ac:dyDescent="0.3">
      <c r="A174" s="40"/>
      <c r="B174" s="40"/>
      <c r="C174" s="40"/>
      <c r="D174" s="39"/>
      <c r="E174" s="123"/>
      <c r="F174" s="60"/>
      <c r="G174" s="180"/>
      <c r="H174" s="181"/>
      <c r="I174" s="53"/>
      <c r="J174" s="62"/>
      <c r="K174" s="126"/>
      <c r="L174" s="127"/>
      <c r="M174" s="71"/>
      <c r="N174" s="7"/>
      <c r="O174" s="138"/>
      <c r="P174" s="146"/>
      <c r="Q174" s="152"/>
      <c r="R174" s="151"/>
      <c r="S174" s="151"/>
      <c r="T174" s="166"/>
      <c r="U174" s="153"/>
    </row>
    <row r="175" spans="1:21" x14ac:dyDescent="0.3">
      <c r="A175" s="40"/>
      <c r="B175" s="40"/>
      <c r="C175" s="40"/>
      <c r="D175" s="39"/>
      <c r="E175" s="123"/>
      <c r="F175" s="60"/>
      <c r="G175" s="180"/>
      <c r="H175" s="181"/>
      <c r="I175" s="53"/>
      <c r="J175" s="62"/>
      <c r="K175" s="126"/>
      <c r="L175" s="127"/>
      <c r="M175" s="71"/>
      <c r="N175" s="7"/>
      <c r="O175" s="144"/>
      <c r="P175" s="146"/>
      <c r="Q175" s="5"/>
      <c r="R175" s="151"/>
      <c r="S175" s="151"/>
      <c r="T175" s="166"/>
      <c r="U175" s="153"/>
    </row>
    <row r="176" spans="1:21" x14ac:dyDescent="0.3">
      <c r="A176" s="40"/>
      <c r="B176" s="40"/>
      <c r="C176" s="40"/>
      <c r="D176" s="39"/>
      <c r="E176" s="123"/>
      <c r="F176" s="60"/>
      <c r="G176" s="180"/>
      <c r="H176" s="181"/>
      <c r="I176" s="53"/>
      <c r="J176" s="62"/>
      <c r="K176" s="126"/>
      <c r="L176" s="127"/>
      <c r="M176" s="71"/>
      <c r="N176" s="7"/>
      <c r="O176" s="144"/>
      <c r="P176" s="34"/>
      <c r="Q176" s="152"/>
      <c r="R176" s="151"/>
      <c r="S176" s="151"/>
      <c r="T176" s="166"/>
      <c r="U176" s="153"/>
    </row>
    <row r="177" spans="1:21" x14ac:dyDescent="0.3">
      <c r="A177" s="40"/>
      <c r="B177" s="40"/>
      <c r="C177" s="40"/>
      <c r="D177" s="39"/>
      <c r="E177" s="123"/>
      <c r="F177" s="60"/>
      <c r="G177" s="180"/>
      <c r="H177" s="181"/>
      <c r="I177" s="53"/>
      <c r="J177" s="62"/>
      <c r="K177" s="126"/>
      <c r="L177" s="127"/>
      <c r="M177" s="85"/>
      <c r="N177" s="7"/>
      <c r="O177" s="144"/>
      <c r="P177" s="34"/>
      <c r="Q177" s="152"/>
      <c r="R177" s="151"/>
      <c r="S177" s="151"/>
      <c r="T177" s="166"/>
      <c r="U177" s="153"/>
    </row>
    <row r="178" spans="1:21" x14ac:dyDescent="0.3">
      <c r="A178" s="40"/>
      <c r="B178" s="40"/>
      <c r="C178" s="40"/>
      <c r="D178" s="39"/>
      <c r="E178" s="123"/>
      <c r="F178" s="60"/>
      <c r="G178" s="186"/>
      <c r="H178" s="181"/>
      <c r="I178" s="53"/>
      <c r="J178" s="62"/>
      <c r="K178" s="129"/>
      <c r="L178" s="130"/>
      <c r="M178" s="73"/>
      <c r="N178" s="7"/>
      <c r="O178" s="144"/>
      <c r="P178" s="34"/>
      <c r="Q178" s="5"/>
      <c r="R178" s="151"/>
      <c r="S178" s="151"/>
      <c r="T178" s="166"/>
      <c r="U178" s="153"/>
    </row>
    <row r="179" spans="1:21" x14ac:dyDescent="0.3">
      <c r="A179" s="40"/>
      <c r="B179" s="40"/>
      <c r="C179" s="40"/>
      <c r="D179" s="39"/>
      <c r="E179" s="123"/>
      <c r="F179" s="60"/>
      <c r="G179" s="186"/>
      <c r="H179" s="181"/>
      <c r="I179" s="53"/>
      <c r="J179" s="62"/>
      <c r="K179" s="129"/>
      <c r="L179" s="130"/>
      <c r="M179" s="73"/>
      <c r="N179" s="7"/>
      <c r="O179" s="144"/>
      <c r="P179" s="146"/>
      <c r="Q179" s="152"/>
      <c r="R179" s="151"/>
      <c r="S179" s="151"/>
      <c r="T179" s="166"/>
      <c r="U179" s="153"/>
    </row>
    <row r="180" spans="1:21" x14ac:dyDescent="0.3">
      <c r="A180" s="40"/>
      <c r="B180" s="40"/>
      <c r="C180" s="40"/>
      <c r="D180" s="39"/>
      <c r="E180" s="123"/>
      <c r="F180" s="60"/>
      <c r="G180" s="174"/>
      <c r="H180" s="176"/>
      <c r="I180" s="53"/>
      <c r="J180" s="64"/>
      <c r="K180" s="129"/>
      <c r="L180" s="130"/>
      <c r="M180" s="73"/>
      <c r="N180" s="7"/>
      <c r="O180" s="144"/>
      <c r="P180" s="142"/>
      <c r="Q180" s="5"/>
      <c r="R180" s="151"/>
      <c r="S180" s="151"/>
      <c r="T180" s="166"/>
      <c r="U180" s="153"/>
    </row>
    <row r="181" spans="1:21" x14ac:dyDescent="0.3">
      <c r="A181" s="40"/>
      <c r="B181" s="40"/>
      <c r="C181" s="40"/>
      <c r="D181" s="39"/>
      <c r="E181" s="123"/>
      <c r="F181" s="60"/>
      <c r="G181" s="186"/>
      <c r="H181" s="181"/>
      <c r="I181" s="53"/>
      <c r="J181" s="62"/>
      <c r="K181" s="129"/>
      <c r="L181" s="130"/>
      <c r="M181" s="73"/>
      <c r="N181" s="7"/>
      <c r="O181" s="138"/>
      <c r="P181" s="146"/>
      <c r="Q181" s="152"/>
      <c r="R181" s="151"/>
      <c r="S181" s="151"/>
      <c r="T181" s="166"/>
      <c r="U181" s="153"/>
    </row>
    <row r="182" spans="1:21" x14ac:dyDescent="0.3">
      <c r="A182" s="40"/>
      <c r="B182" s="40"/>
      <c r="C182" s="40"/>
      <c r="D182" s="39"/>
      <c r="E182" s="123"/>
      <c r="F182" s="60"/>
      <c r="G182" s="171"/>
      <c r="H182" s="172"/>
      <c r="I182" s="53"/>
      <c r="J182" s="63"/>
      <c r="K182" s="129"/>
      <c r="L182" s="130"/>
      <c r="M182" s="73"/>
      <c r="N182" s="7"/>
      <c r="O182" s="144"/>
      <c r="P182" s="146"/>
      <c r="Q182" s="152"/>
      <c r="R182" s="151"/>
      <c r="S182" s="151"/>
      <c r="T182" s="166"/>
      <c r="U182" s="153"/>
    </row>
    <row r="183" spans="1:21" x14ac:dyDescent="0.3">
      <c r="A183" s="40"/>
      <c r="B183" s="40"/>
      <c r="C183" s="40"/>
      <c r="D183" s="39"/>
      <c r="E183" s="123"/>
      <c r="F183" s="60"/>
      <c r="G183" s="171"/>
      <c r="H183" s="172"/>
      <c r="I183" s="53"/>
      <c r="J183" s="63"/>
      <c r="K183" s="129"/>
      <c r="L183" s="130"/>
      <c r="M183" s="73"/>
      <c r="N183" s="7"/>
      <c r="O183" s="138"/>
      <c r="P183" s="142"/>
      <c r="Q183" s="152"/>
      <c r="R183" s="151"/>
      <c r="S183" s="151"/>
      <c r="T183" s="166"/>
      <c r="U183" s="153"/>
    </row>
    <row r="184" spans="1:21" x14ac:dyDescent="0.3">
      <c r="A184" s="40"/>
      <c r="B184" s="40"/>
      <c r="C184" s="40"/>
      <c r="D184" s="39"/>
      <c r="E184" s="123"/>
      <c r="F184" s="60"/>
      <c r="G184" s="171"/>
      <c r="H184" s="172"/>
      <c r="I184" s="53"/>
      <c r="J184" s="62"/>
      <c r="K184" s="129"/>
      <c r="L184" s="130"/>
      <c r="M184" s="73"/>
      <c r="N184" s="7"/>
      <c r="O184" s="144"/>
      <c r="P184" s="142"/>
      <c r="Q184" s="5"/>
      <c r="R184" s="151"/>
      <c r="S184" s="151"/>
      <c r="T184" s="166"/>
      <c r="U184" s="153"/>
    </row>
    <row r="185" spans="1:21" x14ac:dyDescent="0.3">
      <c r="A185" s="40"/>
      <c r="B185" s="40"/>
      <c r="C185" s="40"/>
      <c r="D185" s="39"/>
      <c r="E185" s="123"/>
      <c r="F185" s="60"/>
      <c r="G185" s="171"/>
      <c r="H185" s="172"/>
      <c r="I185" s="53"/>
      <c r="J185" s="62"/>
      <c r="K185" s="129"/>
      <c r="L185" s="130"/>
      <c r="M185" s="73"/>
      <c r="N185" s="7"/>
      <c r="O185" s="138"/>
      <c r="P185" s="142"/>
      <c r="Q185" s="152"/>
      <c r="R185" s="151"/>
      <c r="S185" s="151"/>
      <c r="T185" s="166"/>
      <c r="U185" s="153"/>
    </row>
    <row r="186" spans="1:21" x14ac:dyDescent="0.3">
      <c r="A186" s="40"/>
      <c r="B186" s="40"/>
      <c r="C186" s="40"/>
      <c r="D186" s="39"/>
      <c r="E186" s="123"/>
      <c r="F186" s="60"/>
      <c r="G186" s="186"/>
      <c r="H186" s="181"/>
      <c r="I186" s="53"/>
      <c r="J186" s="62"/>
      <c r="K186" s="129"/>
      <c r="L186" s="130"/>
      <c r="M186" s="73"/>
      <c r="N186" s="7"/>
      <c r="O186" s="138"/>
      <c r="P186" s="34"/>
      <c r="Q186" s="5"/>
      <c r="R186" s="151"/>
      <c r="S186" s="151"/>
      <c r="T186" s="166"/>
      <c r="U186" s="153"/>
    </row>
    <row r="187" spans="1:21" x14ac:dyDescent="0.3">
      <c r="A187" s="40"/>
      <c r="B187" s="40"/>
      <c r="C187" s="40"/>
      <c r="D187" s="39"/>
      <c r="E187" s="123"/>
      <c r="F187" s="60"/>
      <c r="G187" s="180"/>
      <c r="H187" s="181"/>
      <c r="I187" s="53"/>
      <c r="J187" s="62"/>
      <c r="K187" s="129"/>
      <c r="L187" s="130"/>
      <c r="M187" s="73"/>
      <c r="N187" s="7"/>
      <c r="O187" s="144"/>
      <c r="P187" s="142"/>
      <c r="Q187" s="152"/>
      <c r="R187" s="151"/>
      <c r="S187" s="151"/>
      <c r="T187" s="166"/>
      <c r="U187" s="153"/>
    </row>
    <row r="188" spans="1:21" x14ac:dyDescent="0.3">
      <c r="A188" s="40"/>
      <c r="B188" s="40"/>
      <c r="C188" s="40"/>
      <c r="D188" s="39"/>
      <c r="E188" s="123"/>
      <c r="F188" s="60"/>
      <c r="G188" s="180"/>
      <c r="H188" s="181"/>
      <c r="I188" s="53"/>
      <c r="J188" s="62"/>
      <c r="K188" s="131"/>
      <c r="L188" s="132"/>
      <c r="M188" s="85"/>
      <c r="N188" s="7"/>
      <c r="O188" s="144"/>
      <c r="P188" s="142"/>
      <c r="Q188" s="152"/>
      <c r="R188" s="151"/>
      <c r="S188" s="151"/>
      <c r="T188" s="166"/>
      <c r="U188" s="153"/>
    </row>
    <row r="189" spans="1:21" x14ac:dyDescent="0.3">
      <c r="A189" s="40"/>
      <c r="B189" s="40"/>
      <c r="C189" s="40"/>
      <c r="D189" s="39"/>
      <c r="E189" s="122"/>
      <c r="F189" s="59"/>
      <c r="G189" s="180"/>
      <c r="H189" s="181"/>
      <c r="I189" s="53"/>
      <c r="J189" s="62"/>
      <c r="K189" s="126"/>
      <c r="L189" s="127"/>
      <c r="M189" s="71"/>
      <c r="N189" s="7"/>
      <c r="O189" s="138"/>
      <c r="P189" s="34"/>
      <c r="Q189" s="152"/>
      <c r="R189" s="151"/>
      <c r="S189" s="151"/>
      <c r="T189" s="166"/>
      <c r="U189" s="153"/>
    </row>
    <row r="190" spans="1:21" x14ac:dyDescent="0.3">
      <c r="A190" s="40"/>
      <c r="B190" s="40"/>
      <c r="C190" s="40"/>
      <c r="D190" s="39"/>
      <c r="E190" s="123"/>
      <c r="F190" s="60"/>
      <c r="G190" s="180"/>
      <c r="H190" s="181"/>
      <c r="I190" s="53"/>
      <c r="J190" s="62"/>
      <c r="K190" s="126"/>
      <c r="L190" s="127"/>
      <c r="M190" s="71"/>
      <c r="N190" s="7"/>
      <c r="O190" s="144"/>
      <c r="P190" s="146"/>
      <c r="Q190" s="152"/>
      <c r="R190" s="151"/>
      <c r="S190" s="151"/>
      <c r="T190" s="166"/>
      <c r="U190" s="153"/>
    </row>
    <row r="191" spans="1:21" x14ac:dyDescent="0.3">
      <c r="A191" s="40"/>
      <c r="B191" s="40"/>
      <c r="C191" s="40"/>
      <c r="D191" s="39"/>
      <c r="E191" s="123"/>
      <c r="F191" s="60"/>
      <c r="G191" s="180"/>
      <c r="H191" s="181"/>
      <c r="I191" s="53"/>
      <c r="J191" s="62"/>
      <c r="K191" s="126"/>
      <c r="L191" s="127"/>
      <c r="M191" s="71"/>
      <c r="N191" s="7"/>
      <c r="O191" s="144"/>
      <c r="P191" s="146"/>
      <c r="Q191" s="152"/>
      <c r="R191" s="151"/>
      <c r="S191" s="151"/>
      <c r="T191" s="166"/>
      <c r="U191" s="153"/>
    </row>
    <row r="192" spans="1:21" x14ac:dyDescent="0.3">
      <c r="A192" s="40"/>
      <c r="B192" s="40"/>
      <c r="C192" s="40"/>
      <c r="D192" s="39"/>
      <c r="E192" s="123"/>
      <c r="F192" s="60"/>
      <c r="G192" s="180"/>
      <c r="H192" s="181"/>
      <c r="I192" s="53"/>
      <c r="J192" s="62"/>
      <c r="K192" s="126"/>
      <c r="L192" s="127"/>
      <c r="M192" s="71"/>
      <c r="N192" s="7"/>
      <c r="O192" s="138"/>
      <c r="P192" s="34"/>
      <c r="Q192" s="152"/>
      <c r="R192" s="151"/>
      <c r="S192" s="151"/>
      <c r="T192" s="166"/>
      <c r="U192" s="153"/>
    </row>
    <row r="193" spans="1:21" x14ac:dyDescent="0.3">
      <c r="A193" s="40"/>
      <c r="B193" s="40"/>
      <c r="C193" s="40"/>
      <c r="D193" s="39"/>
      <c r="E193" s="123"/>
      <c r="F193" s="60"/>
      <c r="G193" s="180"/>
      <c r="H193" s="181"/>
      <c r="I193" s="53"/>
      <c r="J193" s="62"/>
      <c r="K193" s="131"/>
      <c r="L193" s="132"/>
      <c r="M193" s="85"/>
      <c r="N193" s="7"/>
      <c r="O193" s="138"/>
      <c r="P193" s="142"/>
      <c r="Q193" s="152"/>
      <c r="R193" s="151"/>
      <c r="S193" s="151"/>
      <c r="T193" s="166"/>
      <c r="U193" s="153"/>
    </row>
    <row r="194" spans="1:21" x14ac:dyDescent="0.3">
      <c r="A194" s="40"/>
      <c r="B194" s="40"/>
      <c r="C194" s="40"/>
      <c r="D194" s="39"/>
      <c r="E194" s="123"/>
      <c r="F194" s="60"/>
      <c r="G194" s="186"/>
      <c r="H194" s="181"/>
      <c r="I194" s="53"/>
      <c r="J194" s="62"/>
      <c r="K194" s="131"/>
      <c r="L194" s="132"/>
      <c r="M194" s="85"/>
      <c r="N194" s="7"/>
      <c r="O194" s="138"/>
      <c r="P194" s="142"/>
      <c r="Q194" s="5"/>
      <c r="R194" s="151"/>
      <c r="S194" s="151"/>
      <c r="T194" s="166"/>
      <c r="U194" s="153"/>
    </row>
    <row r="195" spans="1:21" x14ac:dyDescent="0.3">
      <c r="A195" s="40"/>
      <c r="B195" s="40"/>
      <c r="C195" s="40"/>
      <c r="D195" s="39"/>
      <c r="E195" s="122"/>
      <c r="F195" s="59"/>
      <c r="G195" s="180"/>
      <c r="H195" s="181"/>
      <c r="I195" s="53"/>
      <c r="J195" s="62"/>
      <c r="K195" s="131"/>
      <c r="L195" s="132"/>
      <c r="M195" s="85"/>
      <c r="N195" s="7"/>
      <c r="O195" s="138"/>
      <c r="P195" s="146"/>
      <c r="Q195" s="152"/>
      <c r="R195" s="151"/>
      <c r="S195" s="151"/>
      <c r="T195" s="166"/>
      <c r="U195" s="153"/>
    </row>
    <row r="196" spans="1:21" x14ac:dyDescent="0.3">
      <c r="A196" s="40"/>
      <c r="B196" s="40"/>
      <c r="C196" s="40"/>
      <c r="D196" s="39"/>
      <c r="E196" s="122"/>
      <c r="F196" s="59"/>
      <c r="G196" s="171"/>
      <c r="H196" s="172"/>
      <c r="I196" s="53"/>
      <c r="J196" s="62"/>
      <c r="K196" s="131"/>
      <c r="L196" s="132"/>
      <c r="M196" s="85"/>
      <c r="N196" s="7"/>
      <c r="O196" s="138"/>
      <c r="P196" s="146"/>
      <c r="Q196" s="152"/>
      <c r="R196" s="151"/>
      <c r="S196" s="151"/>
      <c r="T196" s="166"/>
      <c r="U196" s="153"/>
    </row>
    <row r="197" spans="1:21" x14ac:dyDescent="0.3">
      <c r="A197" s="40"/>
      <c r="B197" s="40"/>
      <c r="C197" s="40"/>
      <c r="D197" s="39"/>
      <c r="E197" s="122"/>
      <c r="F197" s="59"/>
      <c r="G197" s="171"/>
      <c r="H197" s="172"/>
      <c r="I197" s="53"/>
      <c r="J197" s="62"/>
      <c r="K197" s="131"/>
      <c r="L197" s="132"/>
      <c r="M197" s="85"/>
      <c r="N197" s="7"/>
      <c r="O197" s="144"/>
      <c r="P197" s="146"/>
      <c r="Q197" s="152"/>
      <c r="R197" s="151"/>
      <c r="S197" s="151"/>
      <c r="T197" s="166"/>
      <c r="U197" s="153"/>
    </row>
    <row r="198" spans="1:21" x14ac:dyDescent="0.3">
      <c r="A198" s="40"/>
      <c r="B198" s="40"/>
      <c r="C198" s="40"/>
      <c r="D198" s="39"/>
      <c r="E198" s="122"/>
      <c r="F198" s="59"/>
      <c r="G198" s="180"/>
      <c r="H198" s="181"/>
      <c r="I198" s="53"/>
      <c r="J198" s="62"/>
      <c r="K198" s="126"/>
      <c r="L198" s="127"/>
      <c r="M198" s="71"/>
      <c r="N198" s="7"/>
      <c r="O198" s="144"/>
      <c r="P198" s="146"/>
      <c r="Q198" s="152"/>
      <c r="R198" s="151"/>
      <c r="S198" s="151"/>
      <c r="T198" s="166"/>
      <c r="U198" s="153"/>
    </row>
    <row r="199" spans="1:21" x14ac:dyDescent="0.3">
      <c r="A199" s="40"/>
      <c r="B199" s="40"/>
      <c r="C199" s="40"/>
      <c r="D199" s="39"/>
      <c r="E199" s="123"/>
      <c r="F199" s="60"/>
      <c r="G199" s="180"/>
      <c r="H199" s="181"/>
      <c r="I199" s="53"/>
      <c r="J199" s="62"/>
      <c r="K199" s="126"/>
      <c r="L199" s="127"/>
      <c r="M199" s="71"/>
      <c r="N199" s="7"/>
      <c r="O199" s="138"/>
      <c r="P199" s="146"/>
      <c r="Q199" s="152"/>
      <c r="R199" s="151"/>
      <c r="S199" s="151"/>
      <c r="T199" s="166"/>
      <c r="U199" s="153"/>
    </row>
    <row r="200" spans="1:21" x14ac:dyDescent="0.3">
      <c r="A200" s="40"/>
      <c r="B200" s="40"/>
      <c r="C200" s="40"/>
      <c r="D200" s="39"/>
      <c r="E200" s="123"/>
      <c r="F200" s="60"/>
      <c r="G200" s="171"/>
      <c r="H200" s="172"/>
      <c r="I200" s="53"/>
      <c r="J200" s="62"/>
      <c r="K200" s="126"/>
      <c r="L200" s="127"/>
      <c r="M200" s="71"/>
      <c r="N200" s="7"/>
      <c r="O200" s="144"/>
      <c r="P200" s="146"/>
      <c r="Q200" s="152"/>
      <c r="R200" s="151"/>
      <c r="S200" s="151"/>
      <c r="T200" s="166"/>
      <c r="U200" s="153"/>
    </row>
    <row r="201" spans="1:21" x14ac:dyDescent="0.3">
      <c r="A201" s="40"/>
      <c r="B201" s="40"/>
      <c r="C201" s="40"/>
      <c r="D201" s="39"/>
      <c r="E201" s="123"/>
      <c r="F201" s="60"/>
      <c r="G201" s="180"/>
      <c r="H201" s="181"/>
      <c r="I201" s="53"/>
      <c r="J201" s="62"/>
      <c r="K201" s="126"/>
      <c r="L201" s="127"/>
      <c r="M201" s="71"/>
      <c r="N201" s="7"/>
      <c r="O201" s="144"/>
      <c r="P201" s="146"/>
      <c r="Q201" s="152"/>
      <c r="R201" s="151"/>
      <c r="S201" s="151"/>
      <c r="T201" s="166"/>
      <c r="U201" s="153"/>
    </row>
    <row r="202" spans="1:21" x14ac:dyDescent="0.3">
      <c r="A202" s="40"/>
      <c r="B202" s="40"/>
      <c r="C202" s="40"/>
      <c r="D202" s="39"/>
      <c r="E202" s="123"/>
      <c r="F202" s="60"/>
      <c r="G202" s="171"/>
      <c r="H202" s="172"/>
      <c r="I202" s="53"/>
      <c r="J202" s="62"/>
      <c r="K202" s="126"/>
      <c r="L202" s="127"/>
      <c r="M202" s="71"/>
      <c r="N202" s="7"/>
      <c r="O202" s="144"/>
      <c r="P202" s="34"/>
      <c r="Q202" s="5"/>
      <c r="R202" s="151"/>
      <c r="S202" s="151"/>
      <c r="T202" s="166"/>
      <c r="U202" s="153"/>
    </row>
    <row r="203" spans="1:21" x14ac:dyDescent="0.3">
      <c r="A203" s="40"/>
      <c r="B203" s="40"/>
      <c r="C203" s="40"/>
      <c r="D203" s="39"/>
      <c r="E203" s="123"/>
      <c r="F203" s="60"/>
      <c r="G203" s="171"/>
      <c r="H203" s="172"/>
      <c r="I203" s="53"/>
      <c r="J203" s="62"/>
      <c r="K203" s="126"/>
      <c r="L203" s="127"/>
      <c r="M203" s="71"/>
      <c r="N203" s="7"/>
      <c r="O203" s="144"/>
      <c r="P203" s="142"/>
      <c r="Q203" s="152"/>
      <c r="R203" s="151"/>
      <c r="S203" s="151"/>
      <c r="T203" s="166"/>
      <c r="U203" s="153"/>
    </row>
    <row r="204" spans="1:21" x14ac:dyDescent="0.3">
      <c r="A204" s="40"/>
      <c r="B204" s="40"/>
      <c r="C204" s="40"/>
      <c r="D204" s="39"/>
      <c r="E204" s="123"/>
      <c r="F204" s="60"/>
      <c r="G204" s="180"/>
      <c r="H204" s="181"/>
      <c r="I204" s="53"/>
      <c r="J204" s="62"/>
      <c r="K204" s="131"/>
      <c r="L204" s="132"/>
      <c r="M204" s="85"/>
      <c r="N204" s="7"/>
      <c r="O204" s="138"/>
      <c r="P204" s="34"/>
      <c r="Q204" s="152"/>
      <c r="R204" s="151"/>
      <c r="S204" s="151"/>
      <c r="T204" s="166"/>
      <c r="U204" s="153"/>
    </row>
    <row r="205" spans="1:21" x14ac:dyDescent="0.3">
      <c r="A205" s="40"/>
      <c r="B205" s="40"/>
      <c r="C205" s="40"/>
      <c r="D205" s="39"/>
      <c r="E205" s="122"/>
      <c r="F205" s="59"/>
      <c r="G205" s="180"/>
      <c r="H205" s="181"/>
      <c r="I205" s="53"/>
      <c r="J205" s="62"/>
      <c r="K205" s="131"/>
      <c r="L205" s="132"/>
      <c r="M205" s="85"/>
      <c r="N205" s="7"/>
      <c r="O205" s="138"/>
      <c r="P205" s="142"/>
      <c r="Q205" s="152"/>
      <c r="R205" s="151"/>
      <c r="S205" s="151"/>
      <c r="T205" s="166"/>
      <c r="U205" s="153"/>
    </row>
    <row r="206" spans="1:21" x14ac:dyDescent="0.3">
      <c r="A206" s="40"/>
      <c r="B206" s="40"/>
      <c r="C206" s="40"/>
      <c r="D206" s="39"/>
      <c r="E206" s="122"/>
      <c r="F206" s="59"/>
      <c r="G206" s="180"/>
      <c r="H206" s="181"/>
      <c r="I206" s="53"/>
      <c r="J206" s="62"/>
      <c r="K206" s="126"/>
      <c r="L206" s="127"/>
      <c r="M206" s="71"/>
      <c r="N206" s="7"/>
      <c r="O206" s="144"/>
      <c r="P206" s="146"/>
      <c r="Q206" s="152"/>
      <c r="R206" s="151"/>
      <c r="S206" s="151"/>
      <c r="T206" s="166"/>
      <c r="U206" s="153"/>
    </row>
    <row r="207" spans="1:21" x14ac:dyDescent="0.3">
      <c r="A207" s="40"/>
      <c r="B207" s="40"/>
      <c r="C207" s="40"/>
      <c r="D207" s="39"/>
      <c r="E207" s="123"/>
      <c r="F207" s="60"/>
      <c r="G207" s="180"/>
      <c r="H207" s="181"/>
      <c r="I207" s="53"/>
      <c r="J207" s="62"/>
      <c r="K207" s="131"/>
      <c r="L207" s="132"/>
      <c r="M207" s="85"/>
      <c r="N207" s="7"/>
      <c r="O207" s="138"/>
      <c r="P207" s="146"/>
      <c r="Q207" s="5"/>
      <c r="R207" s="151"/>
      <c r="S207" s="151"/>
      <c r="T207" s="166"/>
      <c r="U207" s="153"/>
    </row>
    <row r="208" spans="1:21" x14ac:dyDescent="0.3">
      <c r="A208" s="40"/>
      <c r="B208" s="40"/>
      <c r="C208" s="40"/>
      <c r="D208" s="39"/>
      <c r="E208" s="122"/>
      <c r="F208" s="59"/>
      <c r="G208" s="180"/>
      <c r="H208" s="181"/>
      <c r="I208" s="53"/>
      <c r="J208" s="62"/>
      <c r="K208" s="126"/>
      <c r="L208" s="127"/>
      <c r="M208" s="85"/>
      <c r="N208" s="7"/>
      <c r="O208" s="138"/>
      <c r="P208" s="34"/>
      <c r="Q208" s="152"/>
      <c r="R208" s="151"/>
      <c r="S208" s="151"/>
      <c r="T208" s="166"/>
      <c r="U208" s="153"/>
    </row>
    <row r="209" spans="1:21" x14ac:dyDescent="0.3">
      <c r="A209" s="40"/>
      <c r="B209" s="40"/>
      <c r="C209" s="40"/>
      <c r="D209" s="39"/>
      <c r="E209" s="123"/>
      <c r="F209" s="60"/>
      <c r="G209" s="171"/>
      <c r="H209" s="172"/>
      <c r="I209" s="53"/>
      <c r="J209" s="63"/>
      <c r="K209" s="126"/>
      <c r="L209" s="127"/>
      <c r="M209" s="71"/>
      <c r="N209" s="7"/>
      <c r="O209" s="144"/>
      <c r="P209" s="34"/>
      <c r="Q209" s="152"/>
      <c r="R209" s="151"/>
      <c r="S209" s="151"/>
      <c r="T209" s="166"/>
      <c r="U209" s="153"/>
    </row>
    <row r="210" spans="1:21" x14ac:dyDescent="0.3">
      <c r="A210" s="40"/>
      <c r="B210" s="40"/>
      <c r="C210" s="40"/>
      <c r="D210" s="39"/>
      <c r="E210" s="123"/>
      <c r="F210" s="60"/>
      <c r="G210" s="174"/>
      <c r="H210" s="176"/>
      <c r="I210" s="53"/>
      <c r="J210" s="62"/>
      <c r="K210" s="126"/>
      <c r="L210" s="127"/>
      <c r="M210" s="71"/>
      <c r="N210" s="7"/>
      <c r="O210" s="144"/>
      <c r="P210" s="34"/>
      <c r="Q210" s="152"/>
      <c r="R210" s="151"/>
      <c r="S210" s="151"/>
      <c r="T210" s="166"/>
      <c r="U210" s="153"/>
    </row>
    <row r="211" spans="1:21" x14ac:dyDescent="0.3">
      <c r="A211" s="40"/>
      <c r="B211" s="40"/>
      <c r="C211" s="40"/>
      <c r="D211" s="39"/>
      <c r="E211" s="123"/>
      <c r="F211" s="60"/>
      <c r="G211" s="174"/>
      <c r="H211" s="176"/>
      <c r="I211" s="53"/>
      <c r="J211" s="62"/>
      <c r="K211" s="126"/>
      <c r="L211" s="127"/>
      <c r="M211" s="71"/>
      <c r="N211" s="7"/>
      <c r="O211" s="144"/>
      <c r="P211" s="146"/>
      <c r="Q211" s="152"/>
      <c r="R211" s="151"/>
      <c r="S211" s="151"/>
      <c r="T211" s="166"/>
      <c r="U211" s="153"/>
    </row>
    <row r="212" spans="1:21" x14ac:dyDescent="0.3">
      <c r="A212" s="40"/>
      <c r="B212" s="40"/>
      <c r="C212" s="40"/>
      <c r="D212" s="39"/>
      <c r="E212" s="123"/>
      <c r="F212" s="60"/>
      <c r="G212" s="180"/>
      <c r="H212" s="181"/>
      <c r="I212" s="53"/>
      <c r="J212" s="62"/>
      <c r="K212" s="126"/>
      <c r="L212" s="127"/>
      <c r="M212" s="85"/>
      <c r="N212" s="7"/>
      <c r="O212" s="144"/>
      <c r="P212" s="146"/>
      <c r="Q212" s="5"/>
      <c r="R212" s="151"/>
      <c r="S212" s="151"/>
      <c r="T212" s="166"/>
      <c r="U212" s="153"/>
    </row>
    <row r="213" spans="1:21" x14ac:dyDescent="0.3">
      <c r="A213" s="40"/>
      <c r="B213" s="40"/>
      <c r="C213" s="40"/>
      <c r="D213" s="39"/>
      <c r="E213" s="123"/>
      <c r="F213" s="60"/>
      <c r="G213" s="180"/>
      <c r="H213" s="181"/>
      <c r="I213" s="53"/>
      <c r="J213" s="62"/>
      <c r="K213" s="126"/>
      <c r="L213" s="127"/>
      <c r="M213" s="85"/>
      <c r="N213" s="7"/>
      <c r="O213" s="144"/>
      <c r="P213" s="142"/>
      <c r="Q213" s="5"/>
      <c r="R213" s="151"/>
      <c r="S213" s="151"/>
      <c r="T213" s="166"/>
      <c r="U213" s="153"/>
    </row>
    <row r="214" spans="1:21" x14ac:dyDescent="0.3">
      <c r="A214" s="40"/>
      <c r="B214" s="40"/>
      <c r="C214" s="40"/>
      <c r="D214" s="39"/>
      <c r="E214" s="123"/>
      <c r="F214" s="60"/>
      <c r="G214" s="171"/>
      <c r="H214" s="172"/>
      <c r="I214" s="53"/>
      <c r="J214" s="63"/>
      <c r="K214" s="129"/>
      <c r="L214" s="130"/>
      <c r="M214" s="73"/>
      <c r="N214" s="7"/>
      <c r="O214" s="144"/>
      <c r="P214" s="142"/>
      <c r="Q214" s="5"/>
      <c r="R214" s="151"/>
      <c r="S214" s="151"/>
      <c r="T214" s="166"/>
      <c r="U214" s="153"/>
    </row>
    <row r="215" spans="1:21" x14ac:dyDescent="0.3">
      <c r="A215" s="40"/>
      <c r="B215" s="40"/>
      <c r="C215" s="40"/>
      <c r="D215" s="39"/>
      <c r="E215" s="123"/>
      <c r="F215" s="60"/>
      <c r="G215" s="174"/>
      <c r="H215" s="176"/>
      <c r="I215" s="53"/>
      <c r="J215" s="62"/>
      <c r="K215" s="129"/>
      <c r="L215" s="130"/>
      <c r="M215" s="73"/>
      <c r="N215" s="7"/>
      <c r="O215" s="138"/>
      <c r="P215" s="34"/>
      <c r="Q215" s="5"/>
      <c r="R215" s="151"/>
      <c r="S215" s="151"/>
      <c r="T215" s="166"/>
      <c r="U215" s="153"/>
    </row>
    <row r="216" spans="1:21" x14ac:dyDescent="0.3">
      <c r="A216" s="40"/>
      <c r="B216" s="40"/>
      <c r="C216" s="40"/>
      <c r="D216" s="39"/>
      <c r="E216" s="123"/>
      <c r="F216" s="60"/>
      <c r="G216" s="171"/>
      <c r="H216" s="172"/>
      <c r="I216" s="53"/>
      <c r="J216" s="63"/>
      <c r="K216" s="129"/>
      <c r="L216" s="130"/>
      <c r="M216" s="73"/>
      <c r="N216" s="7"/>
      <c r="O216" s="144"/>
      <c r="P216" s="146"/>
      <c r="Q216" s="152"/>
      <c r="R216" s="151"/>
      <c r="S216" s="151"/>
      <c r="T216" s="166"/>
      <c r="U216" s="153"/>
    </row>
    <row r="217" spans="1:21" x14ac:dyDescent="0.3">
      <c r="A217" s="40"/>
      <c r="B217" s="40"/>
      <c r="C217" s="40"/>
      <c r="D217" s="39"/>
      <c r="E217" s="123"/>
      <c r="F217" s="60"/>
      <c r="G217" s="174"/>
      <c r="H217" s="176"/>
      <c r="I217" s="53"/>
      <c r="J217" s="64"/>
      <c r="K217" s="126"/>
      <c r="L217" s="127"/>
      <c r="M217" s="85"/>
      <c r="N217" s="7"/>
      <c r="O217" s="144"/>
      <c r="P217" s="34"/>
      <c r="Q217" s="5"/>
      <c r="R217" s="151"/>
      <c r="S217" s="151"/>
      <c r="T217" s="166"/>
      <c r="U217" s="153"/>
    </row>
    <row r="218" spans="1:21" x14ac:dyDescent="0.3">
      <c r="A218" s="40"/>
      <c r="B218" s="40"/>
      <c r="C218" s="40"/>
      <c r="D218" s="39"/>
      <c r="E218" s="123"/>
      <c r="F218" s="60"/>
      <c r="G218" s="171"/>
      <c r="H218" s="172"/>
      <c r="I218" s="53"/>
      <c r="J218" s="63"/>
      <c r="K218" s="126"/>
      <c r="L218" s="127"/>
      <c r="M218" s="71"/>
      <c r="N218" s="7"/>
      <c r="O218" s="144"/>
      <c r="P218" s="142"/>
      <c r="Q218" s="5"/>
      <c r="R218" s="151"/>
      <c r="S218" s="151"/>
      <c r="T218" s="166"/>
      <c r="U218" s="153"/>
    </row>
    <row r="219" spans="1:21" x14ac:dyDescent="0.3">
      <c r="A219" s="40"/>
      <c r="B219" s="40"/>
      <c r="C219" s="40"/>
      <c r="D219" s="39"/>
      <c r="E219" s="123"/>
      <c r="F219" s="60"/>
      <c r="G219" s="180"/>
      <c r="H219" s="181"/>
      <c r="I219" s="53"/>
      <c r="J219" s="62"/>
      <c r="K219" s="126"/>
      <c r="L219" s="127"/>
      <c r="M219" s="71"/>
      <c r="N219" s="7"/>
      <c r="O219" s="144"/>
      <c r="P219" s="34"/>
      <c r="Q219" s="5"/>
      <c r="R219" s="151"/>
      <c r="S219" s="151"/>
      <c r="T219" s="166"/>
      <c r="U219" s="153"/>
    </row>
    <row r="220" spans="1:21" x14ac:dyDescent="0.3">
      <c r="A220" s="40"/>
      <c r="B220" s="40"/>
      <c r="C220" s="40"/>
      <c r="D220" s="39"/>
      <c r="E220" s="123"/>
      <c r="F220" s="60"/>
      <c r="G220" s="180"/>
      <c r="H220" s="181"/>
      <c r="I220" s="53"/>
      <c r="J220" s="62"/>
      <c r="K220" s="126"/>
      <c r="L220" s="127"/>
      <c r="M220" s="71"/>
      <c r="N220" s="7"/>
      <c r="O220" s="144"/>
      <c r="P220" s="142"/>
      <c r="Q220" s="5"/>
      <c r="R220" s="151"/>
      <c r="S220" s="151"/>
      <c r="T220" s="166"/>
      <c r="U220" s="153"/>
    </row>
    <row r="221" spans="1:21" x14ac:dyDescent="0.3">
      <c r="A221" s="40"/>
      <c r="B221" s="40"/>
      <c r="C221" s="40"/>
      <c r="D221" s="39"/>
      <c r="E221" s="123"/>
      <c r="F221" s="60"/>
      <c r="G221" s="174"/>
      <c r="H221" s="176"/>
      <c r="I221" s="53"/>
      <c r="J221" s="62"/>
      <c r="K221" s="126"/>
      <c r="L221" s="127"/>
      <c r="M221" s="85"/>
      <c r="N221" s="7"/>
      <c r="O221" s="144"/>
      <c r="P221" s="146"/>
      <c r="Q221" s="152"/>
      <c r="R221" s="151"/>
      <c r="S221" s="151"/>
      <c r="T221" s="166"/>
      <c r="U221" s="153"/>
    </row>
    <row r="222" spans="1:21" x14ac:dyDescent="0.3">
      <c r="A222" s="40"/>
      <c r="B222" s="40"/>
      <c r="C222" s="40"/>
      <c r="D222" s="39"/>
      <c r="E222" s="123"/>
      <c r="F222" s="60"/>
      <c r="G222" s="171"/>
      <c r="H222" s="172"/>
      <c r="I222" s="53"/>
      <c r="J222" s="63"/>
      <c r="K222" s="126"/>
      <c r="L222" s="127"/>
      <c r="M222" s="85"/>
      <c r="N222" s="7"/>
      <c r="O222" s="138"/>
      <c r="P222" s="142"/>
      <c r="Q222" s="152"/>
      <c r="R222" s="151"/>
      <c r="S222" s="151"/>
      <c r="T222" s="166"/>
      <c r="U222" s="153"/>
    </row>
    <row r="223" spans="1:21" x14ac:dyDescent="0.3">
      <c r="A223" s="40"/>
      <c r="B223" s="40"/>
      <c r="C223" s="40"/>
      <c r="D223" s="39"/>
      <c r="E223" s="123"/>
      <c r="F223" s="60"/>
      <c r="G223" s="180"/>
      <c r="H223" s="181"/>
      <c r="I223" s="53"/>
      <c r="J223" s="62"/>
      <c r="K223" s="126"/>
      <c r="L223" s="127"/>
      <c r="M223" s="71"/>
      <c r="N223" s="7"/>
      <c r="O223" s="144"/>
      <c r="P223" s="34"/>
      <c r="Q223" s="152"/>
      <c r="R223" s="151"/>
      <c r="S223" s="151"/>
      <c r="T223" s="166"/>
      <c r="U223" s="153"/>
    </row>
    <row r="224" spans="1:21" x14ac:dyDescent="0.3">
      <c r="A224" s="40"/>
      <c r="B224" s="40"/>
      <c r="C224" s="40"/>
      <c r="D224" s="39"/>
      <c r="E224" s="123"/>
      <c r="F224" s="60"/>
      <c r="G224" s="180"/>
      <c r="H224" s="181"/>
      <c r="I224" s="53"/>
      <c r="J224" s="62"/>
      <c r="K224" s="126"/>
      <c r="L224" s="127"/>
      <c r="M224" s="71"/>
      <c r="N224" s="7"/>
      <c r="O224" s="144"/>
      <c r="P224" s="142"/>
      <c r="Q224" s="5"/>
      <c r="R224" s="151"/>
      <c r="S224" s="151"/>
      <c r="T224" s="166"/>
      <c r="U224" s="153"/>
    </row>
    <row r="225" spans="1:21" x14ac:dyDescent="0.3">
      <c r="A225" s="40"/>
      <c r="B225" s="40"/>
      <c r="C225" s="40"/>
      <c r="D225" s="39"/>
      <c r="E225" s="123"/>
      <c r="F225" s="60"/>
      <c r="G225" s="180"/>
      <c r="H225" s="181"/>
      <c r="I225" s="53"/>
      <c r="J225" s="62"/>
      <c r="K225" s="126"/>
      <c r="L225" s="127"/>
      <c r="M225" s="85"/>
      <c r="N225" s="7"/>
      <c r="O225" s="138"/>
      <c r="P225" s="142"/>
      <c r="Q225" s="152"/>
      <c r="R225" s="151"/>
      <c r="S225" s="151"/>
      <c r="T225" s="166"/>
      <c r="U225" s="153"/>
    </row>
    <row r="226" spans="1:21" x14ac:dyDescent="0.3">
      <c r="A226" s="40"/>
      <c r="B226" s="40"/>
      <c r="C226" s="40"/>
      <c r="D226" s="39"/>
      <c r="E226" s="123"/>
      <c r="F226" s="60"/>
      <c r="G226" s="180"/>
      <c r="H226" s="181"/>
      <c r="I226" s="53"/>
      <c r="J226" s="62"/>
      <c r="K226" s="126"/>
      <c r="L226" s="127"/>
      <c r="M226" s="71"/>
      <c r="N226" s="7"/>
      <c r="O226" s="138"/>
      <c r="P226" s="146"/>
      <c r="Q226" s="5"/>
      <c r="R226" s="151"/>
      <c r="S226" s="151"/>
      <c r="T226" s="166"/>
      <c r="U226" s="153"/>
    </row>
    <row r="227" spans="1:21" x14ac:dyDescent="0.3">
      <c r="A227" s="40"/>
      <c r="B227" s="40"/>
      <c r="C227" s="40"/>
      <c r="D227" s="39"/>
      <c r="E227" s="123"/>
      <c r="F227" s="60"/>
      <c r="G227" s="180"/>
      <c r="H227" s="181"/>
      <c r="I227" s="53"/>
      <c r="J227" s="62"/>
      <c r="K227" s="126"/>
      <c r="L227" s="127"/>
      <c r="M227" s="71"/>
      <c r="N227" s="7"/>
      <c r="O227" s="144"/>
      <c r="P227" s="146"/>
      <c r="Q227" s="152"/>
      <c r="R227" s="151"/>
      <c r="S227" s="151"/>
      <c r="T227" s="166"/>
      <c r="U227" s="153"/>
    </row>
    <row r="228" spans="1:21" x14ac:dyDescent="0.3">
      <c r="A228" s="40"/>
      <c r="B228" s="40"/>
      <c r="C228" s="40"/>
      <c r="D228" s="39"/>
      <c r="E228" s="123"/>
      <c r="F228" s="60"/>
      <c r="G228" s="180"/>
      <c r="H228" s="181"/>
      <c r="I228" s="53"/>
      <c r="J228" s="62"/>
      <c r="K228" s="126"/>
      <c r="L228" s="127"/>
      <c r="M228" s="71"/>
      <c r="N228" s="7"/>
      <c r="O228" s="144"/>
      <c r="P228" s="146"/>
      <c r="Q228" s="152"/>
      <c r="R228" s="151"/>
      <c r="S228" s="151"/>
      <c r="T228" s="166"/>
      <c r="U228" s="153"/>
    </row>
    <row r="229" spans="1:21" x14ac:dyDescent="0.3">
      <c r="A229" s="40"/>
      <c r="B229" s="40"/>
      <c r="C229" s="40"/>
      <c r="D229" s="39"/>
      <c r="E229" s="123"/>
      <c r="F229" s="60"/>
      <c r="G229" s="171"/>
      <c r="H229" s="172"/>
      <c r="I229" s="53"/>
      <c r="J229" s="63"/>
      <c r="K229" s="126"/>
      <c r="L229" s="127"/>
      <c r="M229" s="71"/>
      <c r="N229" s="7"/>
      <c r="O229" s="144"/>
      <c r="P229" s="146"/>
      <c r="Q229" s="5"/>
      <c r="R229" s="151"/>
      <c r="S229" s="151"/>
      <c r="T229" s="166"/>
      <c r="U229" s="153"/>
    </row>
    <row r="230" spans="1:21" x14ac:dyDescent="0.3">
      <c r="A230" s="40"/>
      <c r="B230" s="40"/>
      <c r="C230" s="40"/>
      <c r="D230" s="39"/>
      <c r="E230" s="123"/>
      <c r="F230" s="60"/>
      <c r="G230" s="180"/>
      <c r="H230" s="181"/>
      <c r="I230" s="53"/>
      <c r="J230" s="62"/>
      <c r="K230" s="126"/>
      <c r="L230" s="127"/>
      <c r="M230" s="71"/>
      <c r="N230" s="7"/>
      <c r="O230" s="144"/>
      <c r="P230" s="146"/>
      <c r="Q230" s="152"/>
      <c r="R230" s="151"/>
      <c r="S230" s="151"/>
      <c r="T230" s="166"/>
      <c r="U230" s="153"/>
    </row>
    <row r="231" spans="1:21" x14ac:dyDescent="0.3">
      <c r="A231" s="40"/>
      <c r="B231" s="40"/>
      <c r="C231" s="40"/>
      <c r="D231" s="39"/>
      <c r="E231" s="123"/>
      <c r="F231" s="60"/>
      <c r="G231" s="180"/>
      <c r="H231" s="181"/>
      <c r="I231" s="53"/>
      <c r="J231" s="62"/>
      <c r="K231" s="126"/>
      <c r="L231" s="127"/>
      <c r="M231" s="71"/>
      <c r="N231" s="7"/>
      <c r="O231" s="144"/>
      <c r="P231" s="142"/>
      <c r="Q231" s="5"/>
      <c r="R231" s="151"/>
      <c r="S231" s="151"/>
      <c r="T231" s="166"/>
      <c r="U231" s="153"/>
    </row>
    <row r="232" spans="1:21" x14ac:dyDescent="0.3">
      <c r="A232" s="40"/>
      <c r="B232" s="40"/>
      <c r="C232" s="40"/>
      <c r="D232" s="39"/>
      <c r="E232" s="122"/>
      <c r="F232" s="59"/>
      <c r="G232" s="171"/>
      <c r="H232" s="172"/>
      <c r="I232" s="53"/>
      <c r="J232" s="63"/>
      <c r="K232" s="126"/>
      <c r="L232" s="127"/>
      <c r="M232" s="71"/>
      <c r="N232" s="7"/>
      <c r="O232" s="138"/>
      <c r="P232" s="34"/>
      <c r="Q232" s="5"/>
      <c r="R232" s="151"/>
      <c r="S232" s="151"/>
      <c r="T232" s="166"/>
      <c r="U232" s="153"/>
    </row>
    <row r="233" spans="1:21" x14ac:dyDescent="0.3">
      <c r="A233" s="40"/>
      <c r="B233" s="40"/>
      <c r="C233" s="40"/>
      <c r="D233" s="39"/>
      <c r="E233" s="123"/>
      <c r="F233" s="60"/>
      <c r="G233" s="180"/>
      <c r="H233" s="181"/>
      <c r="I233" s="53"/>
      <c r="J233" s="62"/>
      <c r="K233" s="126"/>
      <c r="L233" s="127"/>
      <c r="M233" s="71"/>
      <c r="N233" s="7"/>
      <c r="O233" s="144"/>
      <c r="P233" s="146"/>
      <c r="Q233" s="152"/>
      <c r="R233" s="151"/>
      <c r="S233" s="151"/>
      <c r="T233" s="166"/>
      <c r="U233" s="153"/>
    </row>
    <row r="234" spans="1:21" x14ac:dyDescent="0.3">
      <c r="A234" s="40"/>
      <c r="B234" s="40"/>
      <c r="C234" s="40"/>
      <c r="D234" s="39"/>
      <c r="E234" s="123"/>
      <c r="F234" s="60"/>
      <c r="G234" s="174"/>
      <c r="H234" s="176"/>
      <c r="I234" s="53"/>
      <c r="J234" s="62"/>
      <c r="K234" s="126"/>
      <c r="L234" s="127"/>
      <c r="M234" s="85"/>
      <c r="N234" s="7"/>
      <c r="O234" s="138"/>
      <c r="P234" s="34"/>
      <c r="Q234" s="5"/>
      <c r="R234" s="151"/>
      <c r="S234" s="151"/>
      <c r="T234" s="166"/>
      <c r="U234" s="153"/>
    </row>
    <row r="235" spans="1:21" x14ac:dyDescent="0.3">
      <c r="A235" s="40"/>
      <c r="B235" s="40"/>
      <c r="C235" s="40"/>
      <c r="D235" s="39"/>
      <c r="E235" s="123"/>
      <c r="F235" s="60"/>
      <c r="G235" s="180"/>
      <c r="H235" s="181"/>
      <c r="I235" s="53"/>
      <c r="J235" s="62"/>
      <c r="K235" s="126"/>
      <c r="L235" s="127"/>
      <c r="M235" s="71"/>
      <c r="N235" s="7"/>
      <c r="O235" s="144"/>
      <c r="P235" s="146"/>
      <c r="Q235" s="5"/>
      <c r="R235" s="151"/>
      <c r="S235" s="151"/>
      <c r="T235" s="166"/>
      <c r="U235" s="153"/>
    </row>
    <row r="236" spans="1:21" x14ac:dyDescent="0.3">
      <c r="A236" s="40"/>
      <c r="B236" s="40"/>
      <c r="C236" s="40"/>
      <c r="D236" s="39"/>
      <c r="E236" s="123"/>
      <c r="F236" s="60"/>
      <c r="G236" s="171"/>
      <c r="H236" s="172"/>
      <c r="I236" s="53"/>
      <c r="J236" s="63"/>
      <c r="K236" s="126"/>
      <c r="L236" s="127"/>
      <c r="M236" s="71"/>
      <c r="N236" s="7"/>
      <c r="O236" s="138"/>
      <c r="P236" s="34"/>
      <c r="Q236" s="152"/>
      <c r="R236" s="151"/>
      <c r="S236" s="151"/>
      <c r="T236" s="166"/>
      <c r="U236" s="153"/>
    </row>
    <row r="237" spans="1:21" x14ac:dyDescent="0.3">
      <c r="A237" s="40"/>
      <c r="B237" s="40"/>
      <c r="C237" s="40"/>
      <c r="D237" s="39"/>
      <c r="E237" s="123"/>
      <c r="F237" s="60"/>
      <c r="G237" s="171"/>
      <c r="H237" s="172"/>
      <c r="I237" s="53"/>
      <c r="J237" s="63"/>
      <c r="K237" s="126"/>
      <c r="L237" s="127"/>
      <c r="M237" s="71"/>
      <c r="N237" s="7"/>
      <c r="O237" s="144"/>
      <c r="P237" s="142"/>
      <c r="Q237" s="5"/>
      <c r="R237" s="151"/>
      <c r="S237" s="151"/>
      <c r="T237" s="166"/>
      <c r="U237" s="153"/>
    </row>
    <row r="238" spans="1:21" x14ac:dyDescent="0.3">
      <c r="A238" s="40"/>
      <c r="B238" s="40"/>
      <c r="C238" s="40"/>
      <c r="D238" s="39"/>
      <c r="E238" s="123"/>
      <c r="F238" s="60"/>
      <c r="G238" s="180"/>
      <c r="H238" s="181"/>
      <c r="I238" s="53"/>
      <c r="J238" s="62"/>
      <c r="K238" s="131"/>
      <c r="L238" s="132"/>
      <c r="M238" s="85"/>
      <c r="N238" s="7"/>
      <c r="O238" s="144"/>
      <c r="P238" s="146"/>
      <c r="Q238" s="152"/>
      <c r="R238" s="151"/>
      <c r="S238" s="151"/>
      <c r="T238" s="166"/>
      <c r="U238" s="153"/>
    </row>
    <row r="239" spans="1:21" x14ac:dyDescent="0.3">
      <c r="A239" s="40"/>
      <c r="B239" s="40"/>
      <c r="C239" s="40"/>
      <c r="D239" s="39"/>
      <c r="E239" s="122"/>
      <c r="F239" s="59"/>
      <c r="G239" s="171"/>
      <c r="H239" s="172"/>
      <c r="I239" s="53"/>
      <c r="J239" s="63"/>
      <c r="K239" s="126"/>
      <c r="L239" s="127"/>
      <c r="M239" s="85"/>
      <c r="N239" s="7"/>
      <c r="O239" s="144"/>
      <c r="P239" s="146"/>
      <c r="Q239" s="5"/>
      <c r="R239" s="151"/>
      <c r="S239" s="151"/>
      <c r="T239" s="166"/>
      <c r="U239" s="153"/>
    </row>
    <row r="240" spans="1:21" x14ac:dyDescent="0.3">
      <c r="A240" s="40"/>
      <c r="B240" s="40"/>
      <c r="C240" s="40"/>
      <c r="D240" s="39"/>
      <c r="E240" s="123"/>
      <c r="F240" s="60"/>
      <c r="G240" s="180"/>
      <c r="H240" s="181"/>
      <c r="I240" s="53"/>
      <c r="J240" s="62"/>
      <c r="K240" s="129"/>
      <c r="L240" s="130"/>
      <c r="M240" s="73"/>
      <c r="N240" s="7"/>
      <c r="O240" s="144"/>
      <c r="P240" s="146"/>
      <c r="Q240" s="5"/>
      <c r="R240" s="151"/>
      <c r="S240" s="151"/>
      <c r="T240" s="166"/>
      <c r="U240" s="153"/>
    </row>
    <row r="241" spans="1:21" x14ac:dyDescent="0.3">
      <c r="A241" s="40"/>
      <c r="B241" s="40"/>
      <c r="C241" s="40"/>
      <c r="D241" s="39"/>
      <c r="E241" s="123"/>
      <c r="F241" s="60"/>
      <c r="G241" s="174"/>
      <c r="H241" s="176"/>
      <c r="I241" s="53"/>
      <c r="J241" s="62"/>
      <c r="K241" s="129"/>
      <c r="L241" s="130"/>
      <c r="M241" s="73"/>
      <c r="N241" s="7"/>
      <c r="O241" s="144"/>
      <c r="P241" s="142"/>
      <c r="Q241" s="152"/>
      <c r="R241" s="151"/>
      <c r="S241" s="151"/>
      <c r="T241" s="166"/>
      <c r="U241" s="153"/>
    </row>
    <row r="242" spans="1:21" x14ac:dyDescent="0.3">
      <c r="A242" s="40"/>
      <c r="B242" s="40"/>
      <c r="C242" s="40"/>
      <c r="D242" s="39"/>
      <c r="E242" s="123"/>
      <c r="F242" s="60"/>
      <c r="G242" s="180"/>
      <c r="H242" s="181"/>
      <c r="I242" s="53"/>
      <c r="J242" s="62"/>
      <c r="K242" s="129"/>
      <c r="L242" s="130"/>
      <c r="M242" s="73"/>
      <c r="N242" s="7"/>
      <c r="O242" s="138"/>
      <c r="P242" s="142"/>
      <c r="Q242" s="152"/>
      <c r="R242" s="151"/>
      <c r="S242" s="151"/>
      <c r="T242" s="166"/>
      <c r="U242" s="153"/>
    </row>
    <row r="243" spans="1:21" x14ac:dyDescent="0.3">
      <c r="A243" s="40"/>
      <c r="B243" s="40"/>
      <c r="C243" s="40"/>
      <c r="D243" s="39"/>
      <c r="E243" s="123"/>
      <c r="F243" s="60"/>
      <c r="G243" s="180"/>
      <c r="H243" s="181"/>
      <c r="I243" s="53"/>
      <c r="J243" s="62"/>
      <c r="K243" s="129"/>
      <c r="L243" s="130"/>
      <c r="M243" s="73"/>
      <c r="N243" s="7"/>
      <c r="O243" s="144"/>
      <c r="P243" s="146"/>
      <c r="Q243" s="5"/>
      <c r="R243" s="151"/>
      <c r="S243" s="151"/>
      <c r="T243" s="166"/>
      <c r="U243" s="153"/>
    </row>
    <row r="244" spans="1:21" x14ac:dyDescent="0.3">
      <c r="A244" s="40"/>
      <c r="B244" s="40"/>
      <c r="C244" s="40"/>
      <c r="D244" s="39"/>
      <c r="E244" s="123"/>
      <c r="F244" s="60"/>
      <c r="G244" s="180"/>
      <c r="H244" s="181"/>
      <c r="I244" s="53"/>
      <c r="J244" s="62"/>
      <c r="K244" s="131"/>
      <c r="L244" s="132"/>
      <c r="M244" s="85"/>
      <c r="N244" s="7"/>
      <c r="O244" s="144"/>
      <c r="P244" s="34"/>
      <c r="Q244" s="5"/>
      <c r="R244" s="151"/>
      <c r="S244" s="151"/>
      <c r="T244" s="166"/>
      <c r="U244" s="153"/>
    </row>
    <row r="245" spans="1:21" x14ac:dyDescent="0.3">
      <c r="A245" s="40"/>
      <c r="B245" s="40"/>
      <c r="C245" s="40"/>
      <c r="D245" s="39"/>
      <c r="E245" s="122"/>
      <c r="F245" s="59"/>
      <c r="G245" s="171"/>
      <c r="H245" s="172"/>
      <c r="I245" s="53"/>
      <c r="J245" s="63"/>
      <c r="K245" s="126"/>
      <c r="L245" s="127"/>
      <c r="M245" s="71"/>
      <c r="N245" s="7"/>
      <c r="O245" s="144"/>
      <c r="P245" s="142"/>
      <c r="Q245" s="5"/>
      <c r="R245" s="151"/>
      <c r="S245" s="151"/>
      <c r="T245" s="166"/>
      <c r="U245" s="153"/>
    </row>
    <row r="246" spans="1:21" x14ac:dyDescent="0.3">
      <c r="A246" s="40"/>
      <c r="B246" s="40"/>
      <c r="C246" s="40"/>
      <c r="D246" s="39"/>
      <c r="E246" s="123"/>
      <c r="F246" s="60"/>
      <c r="G246" s="180"/>
      <c r="H246" s="181"/>
      <c r="I246" s="53"/>
      <c r="J246" s="62"/>
      <c r="K246" s="131"/>
      <c r="L246" s="132"/>
      <c r="M246" s="85"/>
      <c r="N246" s="7"/>
      <c r="O246" s="144"/>
      <c r="P246" s="34"/>
      <c r="Q246" s="5"/>
      <c r="R246" s="151"/>
      <c r="S246" s="151"/>
      <c r="T246" s="166"/>
      <c r="U246" s="153"/>
    </row>
    <row r="247" spans="1:21" x14ac:dyDescent="0.3">
      <c r="A247" s="40"/>
      <c r="B247" s="40"/>
      <c r="C247" s="40"/>
      <c r="D247" s="39"/>
      <c r="E247" s="122"/>
      <c r="F247" s="59"/>
      <c r="G247" s="180"/>
      <c r="H247" s="181"/>
      <c r="I247" s="53"/>
      <c r="J247" s="62"/>
      <c r="K247" s="131"/>
      <c r="L247" s="132"/>
      <c r="M247" s="85"/>
      <c r="N247" s="7"/>
      <c r="O247" s="144"/>
      <c r="P247" s="142"/>
      <c r="Q247" s="152"/>
      <c r="R247" s="151"/>
      <c r="S247" s="151"/>
      <c r="T247" s="166"/>
      <c r="U247" s="153"/>
    </row>
    <row r="248" spans="1:21" x14ac:dyDescent="0.3">
      <c r="A248" s="40"/>
      <c r="B248" s="40"/>
      <c r="C248" s="40"/>
      <c r="D248" s="39"/>
      <c r="E248" s="122"/>
      <c r="F248" s="59"/>
      <c r="G248" s="180"/>
      <c r="H248" s="181"/>
      <c r="I248" s="53"/>
      <c r="J248" s="62"/>
      <c r="K248" s="126"/>
      <c r="L248" s="127"/>
      <c r="M248" s="71"/>
      <c r="N248" s="7"/>
      <c r="O248" s="138"/>
      <c r="P248" s="146"/>
      <c r="Q248" s="5"/>
      <c r="R248" s="151"/>
      <c r="S248" s="151"/>
      <c r="T248" s="166"/>
      <c r="U248" s="153"/>
    </row>
    <row r="249" spans="1:21" x14ac:dyDescent="0.3">
      <c r="A249" s="40"/>
      <c r="B249" s="40"/>
      <c r="C249" s="40"/>
      <c r="D249" s="39"/>
      <c r="E249" s="123"/>
      <c r="F249" s="60"/>
      <c r="G249" s="180"/>
      <c r="H249" s="181"/>
      <c r="I249" s="53"/>
      <c r="J249" s="62"/>
      <c r="K249" s="131"/>
      <c r="L249" s="132"/>
      <c r="M249" s="85"/>
      <c r="N249" s="7"/>
      <c r="O249" s="144"/>
      <c r="P249" s="146"/>
      <c r="Q249" s="152"/>
      <c r="R249" s="151"/>
      <c r="S249" s="151"/>
      <c r="T249" s="166"/>
      <c r="U249" s="153"/>
    </row>
    <row r="250" spans="1:21" x14ac:dyDescent="0.3">
      <c r="A250" s="40"/>
      <c r="B250" s="40"/>
      <c r="C250" s="40"/>
      <c r="D250" s="39"/>
      <c r="E250" s="122"/>
      <c r="F250" s="59"/>
      <c r="G250" s="171"/>
      <c r="H250" s="172"/>
      <c r="I250" s="53"/>
      <c r="J250" s="63"/>
      <c r="K250" s="126"/>
      <c r="L250" s="127"/>
      <c r="M250" s="71"/>
      <c r="N250" s="7"/>
      <c r="O250" s="144"/>
      <c r="P250" s="34"/>
      <c r="Q250" s="152"/>
      <c r="R250" s="151"/>
      <c r="S250" s="151"/>
      <c r="T250" s="166"/>
      <c r="U250" s="153"/>
    </row>
    <row r="251" spans="1:21" x14ac:dyDescent="0.3">
      <c r="A251" s="40"/>
      <c r="B251" s="40"/>
      <c r="C251" s="40"/>
      <c r="D251" s="39"/>
      <c r="E251" s="123"/>
      <c r="F251" s="60"/>
      <c r="G251" s="180"/>
      <c r="H251" s="181"/>
      <c r="I251" s="53"/>
      <c r="J251" s="62"/>
      <c r="K251" s="126"/>
      <c r="L251" s="127"/>
      <c r="M251" s="71"/>
      <c r="N251" s="7"/>
      <c r="O251" s="138"/>
      <c r="P251" s="142"/>
      <c r="Q251" s="152"/>
      <c r="R251" s="151"/>
      <c r="S251" s="151"/>
      <c r="T251" s="166"/>
      <c r="U251" s="153"/>
    </row>
    <row r="252" spans="1:21" x14ac:dyDescent="0.3">
      <c r="A252" s="40"/>
      <c r="B252" s="40"/>
      <c r="C252" s="40"/>
      <c r="D252" s="39"/>
      <c r="E252" s="123"/>
      <c r="F252" s="60"/>
      <c r="G252" s="174"/>
      <c r="H252" s="176"/>
      <c r="I252" s="53"/>
      <c r="J252" s="64"/>
      <c r="K252" s="126"/>
      <c r="L252" s="127"/>
      <c r="M252" s="71"/>
      <c r="N252" s="7"/>
      <c r="O252" s="138"/>
      <c r="P252" s="146"/>
      <c r="Q252" s="152"/>
      <c r="R252" s="151"/>
      <c r="S252" s="151"/>
      <c r="T252" s="166"/>
      <c r="U252" s="153"/>
    </row>
    <row r="253" spans="1:21" x14ac:dyDescent="0.3">
      <c r="A253" s="40"/>
      <c r="B253" s="40"/>
      <c r="C253" s="40"/>
      <c r="D253" s="39"/>
      <c r="E253" s="123"/>
      <c r="F253" s="60"/>
      <c r="G253" s="180"/>
      <c r="H253" s="181"/>
      <c r="I253" s="53"/>
      <c r="J253" s="62"/>
      <c r="K253" s="126"/>
      <c r="L253" s="127"/>
      <c r="M253" s="71"/>
      <c r="N253" s="7"/>
      <c r="O253" s="138"/>
      <c r="P253" s="142"/>
      <c r="Q253" s="152"/>
      <c r="R253" s="151"/>
      <c r="S253" s="151"/>
      <c r="T253" s="166"/>
      <c r="U253" s="153"/>
    </row>
    <row r="254" spans="1:21" x14ac:dyDescent="0.3">
      <c r="A254" s="40"/>
      <c r="B254" s="40"/>
      <c r="C254" s="40"/>
      <c r="D254" s="39"/>
      <c r="E254" s="123"/>
      <c r="F254" s="60"/>
      <c r="G254" s="180"/>
      <c r="H254" s="181"/>
      <c r="I254" s="53"/>
      <c r="J254" s="62"/>
      <c r="K254" s="126"/>
      <c r="L254" s="127"/>
      <c r="M254" s="71"/>
      <c r="N254" s="7"/>
      <c r="O254" s="138"/>
      <c r="P254" s="142"/>
      <c r="Q254" s="152"/>
      <c r="R254" s="151"/>
      <c r="S254" s="151"/>
      <c r="T254" s="166"/>
      <c r="U254" s="153"/>
    </row>
    <row r="255" spans="1:21" x14ac:dyDescent="0.3">
      <c r="A255" s="40"/>
      <c r="B255" s="40"/>
      <c r="C255" s="40"/>
      <c r="D255" s="39"/>
      <c r="E255" s="123"/>
      <c r="F255" s="60"/>
      <c r="G255" s="180"/>
      <c r="H255" s="181"/>
      <c r="I255" s="53"/>
      <c r="J255" s="62"/>
      <c r="K255" s="131"/>
      <c r="L255" s="132"/>
      <c r="M255" s="85"/>
      <c r="N255" s="7"/>
      <c r="O255" s="144"/>
      <c r="P255" s="142"/>
      <c r="Q255" s="152"/>
      <c r="R255" s="151"/>
      <c r="S255" s="151"/>
      <c r="T255" s="166"/>
      <c r="U255" s="153"/>
    </row>
    <row r="256" spans="1:21" x14ac:dyDescent="0.3">
      <c r="A256" s="40"/>
      <c r="B256" s="40"/>
      <c r="C256" s="40"/>
      <c r="D256" s="39"/>
      <c r="E256" s="122"/>
      <c r="F256" s="59"/>
      <c r="G256" s="180"/>
      <c r="H256" s="181"/>
      <c r="I256" s="53"/>
      <c r="J256" s="62"/>
      <c r="K256" s="126"/>
      <c r="L256" s="127"/>
      <c r="M256" s="71"/>
      <c r="N256" s="7"/>
      <c r="O256" s="144"/>
      <c r="P256" s="34"/>
      <c r="Q256" s="152"/>
      <c r="R256" s="151"/>
      <c r="S256" s="151"/>
      <c r="T256" s="166"/>
      <c r="U256" s="153"/>
    </row>
    <row r="257" spans="1:21" x14ac:dyDescent="0.3">
      <c r="A257" s="40"/>
      <c r="B257" s="40"/>
      <c r="C257" s="40"/>
      <c r="D257" s="39"/>
      <c r="E257" s="123"/>
      <c r="F257" s="60"/>
      <c r="G257" s="180"/>
      <c r="H257" s="181"/>
      <c r="I257" s="53"/>
      <c r="J257" s="62"/>
      <c r="K257" s="126"/>
      <c r="L257" s="127"/>
      <c r="M257" s="71"/>
      <c r="N257" s="7"/>
      <c r="O257" s="144"/>
      <c r="P257" s="34"/>
      <c r="Q257" s="152"/>
      <c r="R257" s="151"/>
      <c r="S257" s="151"/>
      <c r="T257" s="166"/>
      <c r="U257" s="153"/>
    </row>
    <row r="258" spans="1:21" x14ac:dyDescent="0.3">
      <c r="A258" s="40"/>
      <c r="B258" s="40"/>
      <c r="C258" s="40"/>
      <c r="D258" s="39"/>
      <c r="E258" s="123"/>
      <c r="F258" s="60"/>
      <c r="G258" s="174"/>
      <c r="H258" s="176"/>
      <c r="I258" s="53"/>
      <c r="J258" s="64"/>
      <c r="K258" s="126"/>
      <c r="L258" s="127"/>
      <c r="M258" s="71"/>
      <c r="N258" s="7"/>
      <c r="O258" s="144"/>
      <c r="P258" s="34"/>
      <c r="Q258" s="152"/>
      <c r="R258" s="151"/>
      <c r="S258" s="151"/>
      <c r="T258" s="166"/>
      <c r="U258" s="153"/>
    </row>
    <row r="259" spans="1:21" x14ac:dyDescent="0.3">
      <c r="A259" s="40"/>
      <c r="B259" s="40"/>
      <c r="C259" s="40"/>
      <c r="D259" s="39"/>
      <c r="E259" s="123"/>
      <c r="F259" s="60"/>
      <c r="G259" s="180"/>
      <c r="H259" s="181"/>
      <c r="I259" s="53"/>
      <c r="J259" s="62"/>
      <c r="K259" s="131"/>
      <c r="L259" s="132"/>
      <c r="M259" s="85"/>
      <c r="N259" s="7"/>
      <c r="O259" s="144"/>
      <c r="P259" s="142"/>
      <c r="Q259" s="152"/>
      <c r="R259" s="151"/>
      <c r="S259" s="151"/>
      <c r="T259" s="166"/>
      <c r="U259" s="153"/>
    </row>
    <row r="260" spans="1:21" x14ac:dyDescent="0.3">
      <c r="A260" s="40"/>
      <c r="B260" s="40"/>
      <c r="C260" s="40"/>
      <c r="D260" s="39"/>
      <c r="E260" s="122"/>
      <c r="F260" s="59"/>
      <c r="G260" s="180"/>
      <c r="H260" s="181"/>
      <c r="I260" s="53"/>
      <c r="J260" s="62"/>
      <c r="K260" s="131"/>
      <c r="L260" s="132"/>
      <c r="M260" s="85"/>
      <c r="N260" s="7"/>
      <c r="O260" s="144"/>
      <c r="P260" s="142"/>
      <c r="Q260" s="152"/>
      <c r="R260" s="151"/>
      <c r="S260" s="151"/>
      <c r="T260" s="166"/>
      <c r="U260" s="153"/>
    </row>
    <row r="261" spans="1:21" x14ac:dyDescent="0.3">
      <c r="A261" s="40"/>
      <c r="B261" s="40"/>
      <c r="C261" s="40"/>
      <c r="D261" s="39"/>
      <c r="E261" s="122"/>
      <c r="F261" s="59"/>
      <c r="G261" s="180"/>
      <c r="H261" s="181"/>
      <c r="I261" s="53"/>
      <c r="J261" s="62"/>
      <c r="K261" s="131"/>
      <c r="L261" s="132"/>
      <c r="M261" s="85"/>
      <c r="N261" s="7"/>
      <c r="O261" s="144"/>
      <c r="P261" s="34"/>
      <c r="Q261" s="152"/>
      <c r="R261" s="151"/>
      <c r="S261" s="151"/>
      <c r="T261" s="166"/>
      <c r="U261" s="153"/>
    </row>
    <row r="262" spans="1:21" x14ac:dyDescent="0.3">
      <c r="A262" s="40"/>
      <c r="B262" s="40"/>
      <c r="C262" s="40"/>
      <c r="D262" s="39"/>
      <c r="E262" s="122"/>
      <c r="F262" s="59"/>
      <c r="G262" s="180"/>
      <c r="H262" s="181"/>
      <c r="I262" s="53"/>
      <c r="J262" s="62"/>
      <c r="K262" s="126"/>
      <c r="L262" s="127"/>
      <c r="M262" s="71"/>
      <c r="N262" s="7"/>
      <c r="O262" s="144"/>
      <c r="P262" s="34"/>
      <c r="Q262" s="152"/>
      <c r="R262" s="151"/>
      <c r="S262" s="151"/>
      <c r="T262" s="166"/>
      <c r="U262" s="153"/>
    </row>
    <row r="263" spans="1:21" x14ac:dyDescent="0.3">
      <c r="A263" s="40"/>
      <c r="B263" s="40"/>
      <c r="C263" s="40"/>
      <c r="D263" s="39"/>
      <c r="E263" s="123"/>
      <c r="F263" s="60"/>
      <c r="G263" s="180"/>
      <c r="H263" s="181"/>
      <c r="I263" s="53"/>
      <c r="J263" s="62"/>
      <c r="K263" s="131"/>
      <c r="L263" s="132"/>
      <c r="M263" s="85"/>
      <c r="N263" s="7"/>
      <c r="O263" s="144"/>
      <c r="P263" s="142"/>
      <c r="Q263" s="5"/>
      <c r="R263" s="151"/>
      <c r="S263" s="151"/>
      <c r="T263" s="166"/>
      <c r="U263" s="153"/>
    </row>
    <row r="264" spans="1:21" x14ac:dyDescent="0.3">
      <c r="A264" s="40"/>
      <c r="B264" s="40"/>
      <c r="C264" s="40"/>
      <c r="D264" s="39"/>
      <c r="E264" s="122"/>
      <c r="F264" s="59"/>
      <c r="G264" s="180"/>
      <c r="H264" s="181"/>
      <c r="I264" s="53"/>
      <c r="J264" s="62"/>
      <c r="K264" s="126"/>
      <c r="L264" s="127"/>
      <c r="M264" s="71"/>
      <c r="N264" s="7"/>
      <c r="O264" s="144"/>
      <c r="P264" s="142"/>
      <c r="Q264" s="152"/>
      <c r="R264" s="151"/>
      <c r="S264" s="151"/>
      <c r="T264" s="166"/>
      <c r="U264" s="153"/>
    </row>
    <row r="265" spans="1:21" x14ac:dyDescent="0.3">
      <c r="A265" s="40"/>
      <c r="B265" s="40"/>
      <c r="C265" s="40"/>
      <c r="D265" s="39"/>
      <c r="E265" s="123"/>
      <c r="F265" s="60"/>
      <c r="G265" s="180"/>
      <c r="H265" s="181"/>
      <c r="I265" s="53"/>
      <c r="J265" s="62"/>
      <c r="K265" s="131"/>
      <c r="L265" s="132"/>
      <c r="M265" s="85"/>
      <c r="N265" s="7"/>
      <c r="O265" s="144"/>
      <c r="P265" s="142"/>
      <c r="Q265" s="152"/>
      <c r="R265" s="151"/>
      <c r="S265" s="151"/>
      <c r="T265" s="166"/>
      <c r="U265" s="153"/>
    </row>
    <row r="266" spans="1:21" x14ac:dyDescent="0.3">
      <c r="A266" s="40"/>
      <c r="B266" s="40"/>
      <c r="C266" s="40"/>
      <c r="D266" s="39"/>
      <c r="E266" s="122"/>
      <c r="F266" s="59"/>
      <c r="G266" s="180"/>
      <c r="H266" s="181"/>
      <c r="I266" s="53"/>
      <c r="J266" s="62"/>
      <c r="K266" s="129"/>
      <c r="L266" s="130"/>
      <c r="M266" s="73"/>
      <c r="N266" s="7"/>
      <c r="O266" s="144"/>
      <c r="P266" s="146"/>
      <c r="Q266" s="152"/>
      <c r="R266" s="151"/>
      <c r="S266" s="151"/>
      <c r="T266" s="166"/>
      <c r="U266" s="153"/>
    </row>
    <row r="267" spans="1:21" x14ac:dyDescent="0.3">
      <c r="A267" s="40"/>
      <c r="B267" s="40"/>
      <c r="C267" s="40"/>
      <c r="D267" s="39"/>
      <c r="E267" s="123"/>
      <c r="F267" s="60"/>
      <c r="G267" s="180"/>
      <c r="H267" s="181"/>
      <c r="I267" s="53"/>
      <c r="J267" s="62"/>
      <c r="K267" s="129"/>
      <c r="L267" s="130"/>
      <c r="M267" s="73"/>
      <c r="N267" s="7"/>
      <c r="O267" s="138"/>
      <c r="P267" s="34"/>
      <c r="Q267" s="152"/>
      <c r="R267" s="151"/>
      <c r="S267" s="151"/>
      <c r="T267" s="166"/>
      <c r="U267" s="153"/>
    </row>
    <row r="268" spans="1:21" x14ac:dyDescent="0.3">
      <c r="A268" s="40"/>
      <c r="B268" s="40"/>
      <c r="C268" s="40"/>
      <c r="D268" s="39"/>
      <c r="E268" s="123"/>
      <c r="F268" s="60"/>
      <c r="G268" s="180"/>
      <c r="H268" s="181"/>
      <c r="I268" s="53"/>
      <c r="J268" s="62"/>
      <c r="K268" s="129"/>
      <c r="L268" s="130"/>
      <c r="M268" s="73"/>
      <c r="N268" s="7"/>
      <c r="O268" s="138"/>
      <c r="P268" s="34"/>
      <c r="Q268" s="152"/>
      <c r="R268" s="151"/>
      <c r="S268" s="151"/>
      <c r="T268" s="166"/>
      <c r="U268" s="153"/>
    </row>
    <row r="269" spans="1:21" x14ac:dyDescent="0.3">
      <c r="A269" s="40"/>
      <c r="B269" s="40"/>
      <c r="C269" s="40"/>
      <c r="D269" s="39"/>
      <c r="E269" s="123"/>
      <c r="F269" s="60"/>
      <c r="G269" s="180"/>
      <c r="H269" s="181"/>
      <c r="I269" s="53"/>
      <c r="J269" s="62"/>
      <c r="K269" s="131"/>
      <c r="L269" s="132"/>
      <c r="M269" s="85"/>
      <c r="N269" s="7"/>
      <c r="O269" s="144"/>
      <c r="P269" s="142"/>
      <c r="Q269" s="152"/>
      <c r="R269" s="151"/>
      <c r="S269" s="151"/>
      <c r="T269" s="166"/>
      <c r="U269" s="153"/>
    </row>
    <row r="270" spans="1:21" x14ac:dyDescent="0.3">
      <c r="A270" s="40"/>
      <c r="B270" s="40"/>
      <c r="C270" s="40"/>
      <c r="D270" s="39"/>
      <c r="G270" s="180"/>
      <c r="H270" s="181"/>
      <c r="I270" s="53"/>
      <c r="J270" s="62"/>
      <c r="K270" s="126"/>
      <c r="L270" s="127"/>
      <c r="M270" s="71"/>
      <c r="N270" s="7"/>
      <c r="O270" s="138"/>
      <c r="P270" s="142"/>
      <c r="Q270" s="152"/>
      <c r="R270" s="151"/>
      <c r="S270" s="151"/>
      <c r="T270" s="166"/>
      <c r="U270" s="153"/>
    </row>
    <row r="271" spans="1:21" x14ac:dyDescent="0.3">
      <c r="A271" s="40"/>
      <c r="B271" s="40"/>
      <c r="C271" s="40"/>
      <c r="D271" s="39"/>
      <c r="E271" s="123"/>
      <c r="F271" s="60"/>
      <c r="G271" s="180"/>
      <c r="H271" s="181"/>
      <c r="I271" s="53"/>
      <c r="J271" s="62"/>
      <c r="K271" s="126"/>
      <c r="L271" s="127"/>
      <c r="M271" s="71"/>
      <c r="N271" s="7"/>
      <c r="O271" s="138"/>
      <c r="P271" s="34"/>
      <c r="Q271" s="152"/>
      <c r="R271" s="151"/>
      <c r="S271" s="151"/>
      <c r="T271" s="166"/>
      <c r="U271" s="153"/>
    </row>
    <row r="272" spans="1:21" x14ac:dyDescent="0.3">
      <c r="A272" s="40"/>
      <c r="B272" s="40"/>
      <c r="C272" s="40"/>
      <c r="D272" s="39"/>
      <c r="E272" s="123"/>
      <c r="F272" s="60"/>
      <c r="G272" s="171"/>
      <c r="H272" s="172"/>
      <c r="I272" s="53"/>
      <c r="J272" s="63"/>
      <c r="K272" s="126"/>
      <c r="L272" s="127"/>
      <c r="M272" s="71"/>
      <c r="N272" s="7"/>
      <c r="O272" s="144"/>
      <c r="P272" s="146"/>
      <c r="Q272" s="152"/>
      <c r="R272" s="151"/>
      <c r="S272" s="151"/>
      <c r="T272" s="166"/>
      <c r="U272" s="153"/>
    </row>
    <row r="273" spans="1:21" x14ac:dyDescent="0.3">
      <c r="A273" s="40"/>
      <c r="B273" s="40"/>
      <c r="C273" s="40"/>
      <c r="D273" s="39"/>
      <c r="E273" s="123"/>
      <c r="F273" s="60"/>
      <c r="G273" s="180"/>
      <c r="H273" s="181"/>
      <c r="I273" s="53"/>
      <c r="J273" s="62"/>
      <c r="K273" s="131"/>
      <c r="L273" s="132"/>
      <c r="M273" s="85"/>
      <c r="N273" s="7"/>
      <c r="O273" s="144"/>
      <c r="P273" s="142"/>
      <c r="Q273" s="152"/>
      <c r="R273" s="151"/>
      <c r="S273" s="151"/>
      <c r="T273" s="166"/>
      <c r="U273" s="153"/>
    </row>
    <row r="274" spans="1:21" x14ac:dyDescent="0.3">
      <c r="A274" s="40"/>
      <c r="B274" s="40"/>
      <c r="C274" s="40"/>
      <c r="D274" s="39"/>
      <c r="E274" s="122"/>
      <c r="F274" s="59"/>
      <c r="G274" s="180"/>
      <c r="H274" s="181"/>
      <c r="I274" s="53"/>
      <c r="J274" s="62"/>
      <c r="K274" s="131"/>
      <c r="L274" s="132"/>
      <c r="M274" s="85"/>
      <c r="N274" s="7"/>
      <c r="O274" s="144"/>
      <c r="P274" s="34"/>
      <c r="Q274" s="152"/>
      <c r="R274" s="151"/>
      <c r="S274" s="151"/>
      <c r="T274" s="166"/>
      <c r="U274" s="153"/>
    </row>
    <row r="275" spans="1:21" x14ac:dyDescent="0.3">
      <c r="A275" s="40"/>
      <c r="B275" s="40"/>
      <c r="C275" s="40"/>
      <c r="D275" s="39"/>
      <c r="E275" s="123"/>
      <c r="F275" s="60"/>
      <c r="G275" s="180"/>
      <c r="H275" s="181"/>
      <c r="I275" s="53"/>
      <c r="J275" s="62"/>
      <c r="K275" s="131"/>
      <c r="L275" s="132"/>
      <c r="M275" s="85"/>
      <c r="N275" s="7"/>
      <c r="O275" s="138"/>
      <c r="P275" s="146"/>
      <c r="Q275" s="152"/>
      <c r="R275" s="151"/>
      <c r="S275" s="151"/>
      <c r="T275" s="166"/>
      <c r="U275" s="153"/>
    </row>
    <row r="276" spans="1:21" x14ac:dyDescent="0.3">
      <c r="A276" s="40"/>
      <c r="B276" s="40"/>
      <c r="C276" s="40"/>
      <c r="D276" s="39"/>
      <c r="E276" s="123"/>
      <c r="F276" s="60"/>
      <c r="G276" s="180"/>
      <c r="H276" s="181"/>
      <c r="I276" s="53"/>
      <c r="J276" s="62"/>
      <c r="K276" s="126"/>
      <c r="L276" s="127"/>
      <c r="M276" s="71"/>
      <c r="N276" s="7"/>
      <c r="O276" s="144"/>
      <c r="P276" s="146"/>
      <c r="Q276" s="152"/>
      <c r="R276" s="151"/>
      <c r="S276" s="151"/>
      <c r="T276" s="166"/>
      <c r="U276" s="153"/>
    </row>
    <row r="277" spans="1:21" x14ac:dyDescent="0.3">
      <c r="A277" s="40"/>
      <c r="B277" s="40"/>
      <c r="C277" s="40"/>
      <c r="D277" s="39"/>
      <c r="E277" s="123"/>
      <c r="F277" s="60"/>
      <c r="G277" s="180"/>
      <c r="H277" s="181"/>
      <c r="I277" s="53"/>
      <c r="J277" s="62"/>
      <c r="K277" s="126"/>
      <c r="L277" s="127"/>
      <c r="M277" s="71"/>
      <c r="N277" s="7"/>
      <c r="O277" s="144"/>
      <c r="P277" s="146"/>
      <c r="Q277" s="152"/>
      <c r="R277" s="151"/>
      <c r="S277" s="151"/>
      <c r="T277" s="166"/>
      <c r="U277" s="153"/>
    </row>
    <row r="278" spans="1:21" x14ac:dyDescent="0.3">
      <c r="A278" s="40"/>
      <c r="B278" s="40"/>
      <c r="C278" s="40"/>
      <c r="D278" s="39"/>
      <c r="E278" s="123"/>
      <c r="F278" s="60"/>
      <c r="G278" s="180"/>
      <c r="H278" s="181"/>
      <c r="I278" s="53"/>
      <c r="J278" s="62"/>
      <c r="K278" s="131"/>
      <c r="L278" s="132"/>
      <c r="M278" s="85"/>
      <c r="N278" s="7"/>
      <c r="O278" s="144"/>
      <c r="P278" s="34"/>
      <c r="Q278" s="5"/>
      <c r="R278" s="151"/>
      <c r="S278" s="151"/>
      <c r="T278" s="166"/>
      <c r="U278" s="153"/>
    </row>
    <row r="279" spans="1:21" x14ac:dyDescent="0.3">
      <c r="A279" s="40"/>
      <c r="B279" s="40"/>
      <c r="C279" s="40"/>
      <c r="D279" s="39"/>
      <c r="E279" s="122"/>
      <c r="F279" s="59"/>
      <c r="G279" s="180"/>
      <c r="H279" s="181"/>
      <c r="I279" s="53"/>
      <c r="J279" s="62"/>
      <c r="K279" s="131"/>
      <c r="L279" s="132"/>
      <c r="M279" s="85"/>
      <c r="N279" s="7"/>
      <c r="O279" s="144"/>
      <c r="P279" s="146"/>
      <c r="Q279" s="152"/>
      <c r="R279" s="151"/>
      <c r="S279" s="151"/>
      <c r="T279" s="166"/>
      <c r="U279" s="153"/>
    </row>
    <row r="280" spans="1:21" x14ac:dyDescent="0.3">
      <c r="A280" s="40"/>
      <c r="B280" s="40"/>
      <c r="C280" s="40"/>
      <c r="D280" s="39"/>
      <c r="E280" s="122"/>
      <c r="F280" s="59"/>
      <c r="G280" s="180"/>
      <c r="H280" s="181"/>
      <c r="I280" s="53"/>
      <c r="J280" s="62"/>
      <c r="K280" s="131"/>
      <c r="L280" s="132"/>
      <c r="M280" s="85"/>
      <c r="N280" s="7"/>
      <c r="O280" s="144"/>
      <c r="P280" s="142"/>
      <c r="Q280" s="152"/>
      <c r="R280" s="151"/>
      <c r="S280" s="151"/>
      <c r="T280" s="166"/>
      <c r="U280" s="153"/>
    </row>
    <row r="281" spans="1:21" x14ac:dyDescent="0.3">
      <c r="A281" s="40"/>
      <c r="B281" s="40"/>
      <c r="C281" s="40"/>
      <c r="D281" s="39"/>
      <c r="E281" s="122"/>
      <c r="F281" s="59"/>
      <c r="G281" s="180"/>
      <c r="H281" s="181"/>
      <c r="I281" s="53"/>
      <c r="J281" s="62"/>
      <c r="K281" s="126"/>
      <c r="L281" s="127"/>
      <c r="M281" s="71"/>
      <c r="N281" s="7"/>
      <c r="O281" s="144"/>
      <c r="P281" s="34"/>
      <c r="Q281" s="152"/>
      <c r="R281" s="151"/>
      <c r="S281" s="151"/>
      <c r="T281" s="166"/>
      <c r="U281" s="153"/>
    </row>
    <row r="282" spans="1:21" x14ac:dyDescent="0.3">
      <c r="A282" s="40"/>
      <c r="B282" s="40"/>
      <c r="C282" s="40"/>
      <c r="D282" s="39"/>
      <c r="E282" s="123"/>
      <c r="F282" s="60"/>
      <c r="G282" s="180"/>
      <c r="H282" s="181"/>
      <c r="I282" s="53"/>
      <c r="J282" s="62"/>
      <c r="K282" s="131"/>
      <c r="L282" s="132"/>
      <c r="M282" s="85"/>
      <c r="N282" s="7"/>
      <c r="O282" s="144"/>
      <c r="P282" s="34"/>
      <c r="Q282" s="152"/>
      <c r="R282" s="151"/>
      <c r="S282" s="151"/>
      <c r="T282" s="166"/>
      <c r="U282" s="153"/>
    </row>
    <row r="283" spans="1:21" x14ac:dyDescent="0.3">
      <c r="A283" s="40"/>
      <c r="B283" s="40"/>
      <c r="C283" s="40"/>
      <c r="D283" s="39"/>
      <c r="E283" s="123"/>
      <c r="F283" s="60"/>
      <c r="G283" s="180"/>
      <c r="H283" s="181"/>
      <c r="I283" s="53"/>
      <c r="J283" s="62"/>
      <c r="K283" s="126"/>
      <c r="L283" s="127"/>
      <c r="M283" s="71"/>
      <c r="N283" s="7"/>
      <c r="O283" s="138"/>
      <c r="P283" s="34"/>
      <c r="Q283" s="5"/>
      <c r="R283" s="151"/>
      <c r="S283" s="151"/>
      <c r="T283" s="166"/>
      <c r="U283" s="153"/>
    </row>
    <row r="284" spans="1:21" x14ac:dyDescent="0.3">
      <c r="A284" s="40"/>
      <c r="B284" s="40"/>
      <c r="C284" s="40"/>
      <c r="D284" s="39"/>
      <c r="E284" s="123"/>
      <c r="F284" s="60"/>
      <c r="G284" s="180"/>
      <c r="H284" s="181"/>
      <c r="I284" s="53"/>
      <c r="J284" s="62"/>
      <c r="K284" s="126"/>
      <c r="L284" s="127"/>
      <c r="M284" s="71"/>
      <c r="N284" s="7"/>
      <c r="O284" s="138"/>
      <c r="P284" s="146"/>
      <c r="Q284" s="152"/>
      <c r="R284" s="151"/>
      <c r="S284" s="151"/>
      <c r="T284" s="166"/>
      <c r="U284" s="153"/>
    </row>
    <row r="285" spans="1:21" x14ac:dyDescent="0.3">
      <c r="A285" s="40"/>
      <c r="B285" s="40"/>
      <c r="C285" s="40"/>
      <c r="D285" s="39"/>
      <c r="E285" s="123"/>
      <c r="F285" s="60"/>
      <c r="G285" s="174"/>
      <c r="H285" s="176"/>
      <c r="I285" s="53"/>
      <c r="J285" s="62"/>
      <c r="K285" s="126"/>
      <c r="L285" s="127"/>
      <c r="M285" s="71"/>
      <c r="N285" s="7"/>
      <c r="O285" s="144"/>
      <c r="P285" s="146"/>
      <c r="Q285" s="5"/>
      <c r="R285" s="151"/>
      <c r="S285" s="151"/>
      <c r="T285" s="166"/>
      <c r="U285" s="153"/>
    </row>
    <row r="286" spans="1:21" x14ac:dyDescent="0.3">
      <c r="A286" s="40"/>
      <c r="B286" s="40"/>
      <c r="C286" s="40"/>
      <c r="D286" s="39"/>
      <c r="E286" s="123"/>
      <c r="F286" s="60"/>
      <c r="G286" s="180"/>
      <c r="H286" s="181"/>
      <c r="I286" s="53"/>
      <c r="J286" s="62"/>
      <c r="K286" s="126"/>
      <c r="L286" s="127"/>
      <c r="M286" s="71"/>
      <c r="N286" s="7"/>
      <c r="O286" s="138"/>
      <c r="P286" s="146"/>
      <c r="Q286" s="152"/>
      <c r="R286" s="151"/>
      <c r="S286" s="151"/>
      <c r="T286" s="166"/>
      <c r="U286" s="153"/>
    </row>
    <row r="287" spans="1:21" x14ac:dyDescent="0.3">
      <c r="A287" s="40"/>
      <c r="B287" s="40"/>
      <c r="C287" s="40"/>
      <c r="D287" s="39"/>
      <c r="E287" s="123"/>
      <c r="F287" s="60"/>
      <c r="G287" s="180"/>
      <c r="H287" s="181"/>
      <c r="I287" s="53"/>
      <c r="J287" s="62"/>
      <c r="K287" s="126"/>
      <c r="L287" s="127"/>
      <c r="M287" s="71"/>
      <c r="N287" s="7"/>
      <c r="O287" s="144"/>
      <c r="P287" s="146"/>
      <c r="Q287" s="152"/>
      <c r="R287" s="151"/>
      <c r="S287" s="151"/>
      <c r="T287" s="166"/>
      <c r="U287" s="153"/>
    </row>
    <row r="288" spans="1:21" x14ac:dyDescent="0.3">
      <c r="A288" s="40"/>
      <c r="B288" s="40"/>
      <c r="C288" s="40"/>
      <c r="D288" s="39"/>
      <c r="E288" s="123"/>
      <c r="F288" s="60"/>
      <c r="G288" s="180"/>
      <c r="H288" s="181"/>
      <c r="I288" s="53"/>
      <c r="J288" s="62"/>
      <c r="K288" s="131"/>
      <c r="L288" s="132"/>
      <c r="M288" s="85"/>
      <c r="N288" s="7"/>
      <c r="O288" s="144"/>
      <c r="P288" s="34"/>
      <c r="Q288" s="152"/>
      <c r="R288" s="151"/>
      <c r="S288" s="151"/>
      <c r="T288" s="166"/>
      <c r="U288" s="153"/>
    </row>
    <row r="289" spans="1:21" x14ac:dyDescent="0.3">
      <c r="A289" s="40"/>
      <c r="B289" s="40"/>
      <c r="C289" s="40"/>
      <c r="D289" s="39"/>
      <c r="E289" s="122"/>
      <c r="F289" s="59"/>
      <c r="G289" s="180"/>
      <c r="H289" s="181"/>
      <c r="I289" s="53"/>
      <c r="J289" s="62"/>
      <c r="K289" s="131"/>
      <c r="L289" s="132"/>
      <c r="M289" s="85"/>
      <c r="N289" s="7"/>
      <c r="O289" s="144"/>
      <c r="P289" s="34"/>
      <c r="Q289" s="5"/>
      <c r="R289" s="151"/>
      <c r="S289" s="151"/>
      <c r="T289" s="166"/>
      <c r="U289" s="153"/>
    </row>
    <row r="290" spans="1:21" x14ac:dyDescent="0.3">
      <c r="A290" s="40"/>
      <c r="B290" s="40"/>
      <c r="C290" s="40"/>
      <c r="D290" s="39"/>
      <c r="E290" s="122"/>
      <c r="F290" s="59"/>
      <c r="G290" s="180"/>
      <c r="H290" s="181"/>
      <c r="I290" s="53"/>
      <c r="J290" s="62"/>
      <c r="K290" s="131"/>
      <c r="L290" s="132"/>
      <c r="M290" s="85"/>
      <c r="N290" s="7"/>
      <c r="O290" s="144"/>
      <c r="P290" s="142"/>
      <c r="Q290" s="152"/>
      <c r="R290" s="151"/>
      <c r="S290" s="151"/>
      <c r="T290" s="166"/>
      <c r="U290" s="153"/>
    </row>
    <row r="291" spans="1:21" x14ac:dyDescent="0.3">
      <c r="A291" s="40"/>
      <c r="B291" s="40"/>
      <c r="C291" s="40"/>
      <c r="D291" s="39"/>
      <c r="E291" s="123"/>
      <c r="F291" s="60"/>
      <c r="G291" s="180"/>
      <c r="H291" s="181"/>
      <c r="I291" s="53"/>
      <c r="J291" s="62"/>
      <c r="K291" s="131"/>
      <c r="L291" s="132"/>
      <c r="M291" s="85"/>
      <c r="N291" s="7"/>
      <c r="O291" s="144"/>
      <c r="P291" s="146"/>
      <c r="Q291" s="152"/>
      <c r="R291" s="151"/>
      <c r="S291" s="151"/>
      <c r="T291" s="166"/>
      <c r="U291" s="153"/>
    </row>
    <row r="292" spans="1:21" x14ac:dyDescent="0.3">
      <c r="A292" s="40"/>
      <c r="B292" s="40"/>
      <c r="C292" s="40"/>
      <c r="D292" s="39"/>
      <c r="G292" s="180"/>
      <c r="H292" s="181"/>
      <c r="I292" s="53"/>
      <c r="J292" s="62"/>
      <c r="K292" s="126"/>
      <c r="L292" s="127"/>
      <c r="M292" s="71"/>
      <c r="N292" s="7"/>
      <c r="O292" s="144"/>
      <c r="P292" s="142"/>
      <c r="Q292" s="5"/>
      <c r="R292" s="151"/>
      <c r="S292" s="151"/>
      <c r="T292" s="166"/>
      <c r="U292" s="153"/>
    </row>
    <row r="293" spans="1:21" x14ac:dyDescent="0.3">
      <c r="A293" s="40"/>
      <c r="B293" s="40"/>
      <c r="C293" s="40"/>
      <c r="D293" s="39"/>
      <c r="E293" s="123"/>
      <c r="F293" s="60"/>
      <c r="G293" s="180"/>
      <c r="H293" s="181"/>
      <c r="I293" s="53"/>
      <c r="J293" s="62"/>
      <c r="K293" s="131"/>
      <c r="L293" s="132"/>
      <c r="M293" s="85"/>
      <c r="N293" s="7"/>
      <c r="O293" s="144"/>
      <c r="P293" s="142"/>
      <c r="Q293" s="5"/>
      <c r="R293" s="151"/>
      <c r="S293" s="151"/>
      <c r="T293" s="166"/>
      <c r="U293" s="153"/>
    </row>
    <row r="294" spans="1:21" x14ac:dyDescent="0.3">
      <c r="A294" s="40"/>
      <c r="B294" s="40"/>
      <c r="C294" s="40"/>
      <c r="D294" s="39"/>
      <c r="E294" s="122"/>
      <c r="F294" s="59"/>
      <c r="G294" s="180"/>
      <c r="H294" s="181"/>
      <c r="I294" s="53"/>
      <c r="J294" s="62"/>
      <c r="K294" s="131"/>
      <c r="L294" s="132"/>
      <c r="M294" s="85"/>
      <c r="N294" s="7"/>
      <c r="O294" s="144"/>
      <c r="P294" s="142"/>
      <c r="Q294" s="152"/>
      <c r="R294" s="151"/>
      <c r="S294" s="151"/>
      <c r="T294" s="166"/>
      <c r="U294" s="153"/>
    </row>
    <row r="295" spans="1:21" x14ac:dyDescent="0.3">
      <c r="A295" s="40"/>
      <c r="B295" s="40"/>
      <c r="C295" s="40"/>
      <c r="D295" s="39"/>
      <c r="E295" s="122"/>
      <c r="F295" s="59"/>
      <c r="G295" s="180"/>
      <c r="H295" s="181"/>
      <c r="I295" s="53"/>
      <c r="J295" s="62"/>
      <c r="K295" s="126"/>
      <c r="L295" s="127"/>
      <c r="M295" s="71"/>
      <c r="N295" s="7"/>
      <c r="O295" s="144"/>
      <c r="P295" s="142"/>
      <c r="Q295" s="152"/>
      <c r="R295" s="151"/>
      <c r="S295" s="151"/>
      <c r="T295" s="166"/>
      <c r="U295" s="153"/>
    </row>
    <row r="296" spans="1:21" x14ac:dyDescent="0.3">
      <c r="A296" s="40"/>
      <c r="B296" s="40"/>
      <c r="C296" s="40"/>
      <c r="D296" s="39"/>
      <c r="E296" s="123"/>
      <c r="F296" s="60"/>
      <c r="G296" s="180"/>
      <c r="H296" s="181"/>
      <c r="I296" s="53"/>
      <c r="J296" s="62"/>
      <c r="K296" s="131"/>
      <c r="L296" s="132"/>
      <c r="M296" s="85"/>
      <c r="N296" s="7"/>
      <c r="O296" s="138"/>
      <c r="P296" s="142"/>
      <c r="Q296" s="5"/>
      <c r="R296" s="151"/>
      <c r="S296" s="151"/>
      <c r="T296" s="166"/>
      <c r="U296" s="153"/>
    </row>
    <row r="297" spans="1:21" x14ac:dyDescent="0.3">
      <c r="A297" s="40"/>
      <c r="B297" s="40"/>
      <c r="C297" s="40"/>
      <c r="D297" s="39"/>
      <c r="E297" s="122"/>
      <c r="F297" s="59"/>
      <c r="G297" s="180"/>
      <c r="H297" s="181"/>
      <c r="I297" s="53"/>
      <c r="J297" s="62"/>
      <c r="K297" s="131"/>
      <c r="L297" s="132"/>
      <c r="M297" s="85"/>
      <c r="N297" s="7"/>
      <c r="O297" s="138"/>
      <c r="P297" s="142"/>
      <c r="Q297" s="5"/>
      <c r="R297" s="151"/>
      <c r="S297" s="151"/>
      <c r="T297" s="166"/>
      <c r="U297" s="153"/>
    </row>
    <row r="298" spans="1:21" x14ac:dyDescent="0.3">
      <c r="A298" s="40"/>
      <c r="B298" s="40"/>
      <c r="C298" s="40"/>
      <c r="D298" s="39"/>
      <c r="E298" s="122"/>
      <c r="F298" s="59"/>
      <c r="G298" s="180"/>
      <c r="H298" s="181"/>
      <c r="I298" s="53"/>
      <c r="J298" s="62"/>
      <c r="K298" s="131"/>
      <c r="L298" s="132"/>
      <c r="M298" s="85"/>
      <c r="N298" s="7"/>
      <c r="O298" s="144"/>
      <c r="P298" s="34"/>
      <c r="Q298" s="152"/>
      <c r="R298" s="151"/>
      <c r="S298" s="151"/>
      <c r="T298" s="166"/>
      <c r="U298" s="153"/>
    </row>
    <row r="299" spans="1:21" x14ac:dyDescent="0.3">
      <c r="A299" s="40"/>
      <c r="B299" s="40"/>
      <c r="C299" s="40"/>
      <c r="D299" s="39"/>
      <c r="E299" s="122"/>
      <c r="F299" s="59"/>
      <c r="G299" s="180"/>
      <c r="H299" s="181"/>
      <c r="I299" s="53"/>
      <c r="J299" s="62"/>
      <c r="K299" s="131"/>
      <c r="L299" s="132"/>
      <c r="M299" s="85"/>
      <c r="N299" s="7"/>
      <c r="O299" s="144"/>
      <c r="P299" s="146"/>
      <c r="Q299" s="152"/>
      <c r="R299" s="151"/>
      <c r="S299" s="151"/>
      <c r="T299" s="166"/>
      <c r="U299" s="153"/>
    </row>
    <row r="300" spans="1:21" x14ac:dyDescent="0.3">
      <c r="A300" s="40"/>
      <c r="B300" s="40"/>
      <c r="C300" s="40"/>
      <c r="D300" s="39"/>
      <c r="E300" s="122"/>
      <c r="F300" s="59"/>
      <c r="G300" s="180"/>
      <c r="H300" s="181"/>
      <c r="I300" s="53"/>
      <c r="J300" s="62"/>
      <c r="K300" s="131"/>
      <c r="L300" s="132"/>
      <c r="M300" s="85"/>
      <c r="N300" s="7"/>
      <c r="O300" s="144"/>
      <c r="P300" s="34"/>
      <c r="Q300" s="5"/>
      <c r="R300" s="151"/>
      <c r="S300" s="151"/>
      <c r="T300" s="166"/>
      <c r="U300" s="153"/>
    </row>
    <row r="301" spans="1:21" x14ac:dyDescent="0.3">
      <c r="A301" s="40"/>
      <c r="B301" s="40"/>
      <c r="C301" s="40"/>
      <c r="D301" s="39"/>
      <c r="E301" s="122"/>
      <c r="F301" s="59"/>
      <c r="G301" s="180"/>
      <c r="H301" s="181"/>
      <c r="I301" s="53"/>
      <c r="J301" s="62"/>
      <c r="K301" s="131"/>
      <c r="L301" s="132"/>
      <c r="M301" s="85"/>
      <c r="N301" s="7"/>
      <c r="O301" s="144"/>
      <c r="P301" s="34"/>
      <c r="Q301" s="5"/>
      <c r="R301" s="151"/>
      <c r="S301" s="151"/>
      <c r="T301" s="166"/>
      <c r="U301" s="153"/>
    </row>
    <row r="302" spans="1:21" x14ac:dyDescent="0.3">
      <c r="A302" s="40"/>
      <c r="B302" s="40"/>
      <c r="C302" s="40"/>
      <c r="D302" s="39"/>
      <c r="E302" s="122"/>
      <c r="F302" s="59"/>
      <c r="G302" s="171"/>
      <c r="H302" s="172"/>
      <c r="I302" s="53"/>
      <c r="J302" s="63"/>
      <c r="K302" s="129"/>
      <c r="L302" s="130"/>
      <c r="M302" s="73"/>
      <c r="N302" s="7"/>
      <c r="O302" s="144"/>
      <c r="P302" s="34"/>
      <c r="Q302" s="5"/>
      <c r="R302" s="151"/>
      <c r="S302" s="151"/>
      <c r="T302" s="166"/>
      <c r="U302" s="153"/>
    </row>
    <row r="303" spans="1:21" x14ac:dyDescent="0.3">
      <c r="A303" s="40"/>
      <c r="B303" s="40"/>
      <c r="C303" s="40"/>
      <c r="D303" s="39"/>
      <c r="E303" s="123"/>
      <c r="F303" s="60"/>
      <c r="G303" s="180"/>
      <c r="H303" s="181"/>
      <c r="I303" s="53"/>
      <c r="J303" s="62"/>
      <c r="K303" s="129"/>
      <c r="L303" s="130"/>
      <c r="M303" s="73"/>
      <c r="N303" s="7"/>
      <c r="O303" s="144"/>
      <c r="P303" s="142"/>
      <c r="Q303" s="5"/>
      <c r="R303" s="151"/>
      <c r="S303" s="151"/>
      <c r="T303" s="166"/>
      <c r="U303" s="153"/>
    </row>
    <row r="304" spans="1:21" x14ac:dyDescent="0.3">
      <c r="A304" s="40"/>
      <c r="B304" s="40"/>
      <c r="C304" s="40"/>
      <c r="D304" s="39"/>
      <c r="E304" s="123"/>
      <c r="F304" s="60"/>
      <c r="G304" s="180"/>
      <c r="H304" s="181"/>
      <c r="I304" s="53"/>
      <c r="J304" s="62"/>
      <c r="K304" s="129"/>
      <c r="L304" s="130"/>
      <c r="M304" s="73"/>
      <c r="N304" s="7"/>
      <c r="O304" s="144"/>
      <c r="P304" s="146"/>
      <c r="Q304" s="5"/>
      <c r="R304" s="151"/>
      <c r="S304" s="151"/>
      <c r="T304" s="166"/>
      <c r="U304" s="153"/>
    </row>
    <row r="305" spans="1:21" x14ac:dyDescent="0.3">
      <c r="A305" s="40"/>
      <c r="B305" s="40"/>
      <c r="C305" s="40"/>
      <c r="D305" s="39"/>
      <c r="E305" s="122"/>
      <c r="F305" s="59"/>
      <c r="G305" s="180"/>
      <c r="H305" s="181"/>
      <c r="I305" s="53"/>
      <c r="J305" s="62"/>
      <c r="K305" s="129"/>
      <c r="L305" s="130"/>
      <c r="M305" s="73"/>
      <c r="N305" s="7"/>
      <c r="O305" s="144"/>
      <c r="P305" s="34"/>
      <c r="Q305" s="152"/>
      <c r="R305" s="151"/>
      <c r="S305" s="151"/>
      <c r="T305" s="166"/>
      <c r="U305" s="153"/>
    </row>
    <row r="306" spans="1:21" x14ac:dyDescent="0.3">
      <c r="A306" s="40"/>
      <c r="B306" s="40"/>
      <c r="C306" s="40"/>
      <c r="D306" s="39"/>
      <c r="E306" s="122"/>
      <c r="F306" s="59"/>
      <c r="G306" s="180"/>
      <c r="H306" s="181"/>
      <c r="I306" s="53"/>
      <c r="J306" s="62"/>
      <c r="K306" s="129"/>
      <c r="L306" s="130"/>
      <c r="M306" s="73"/>
      <c r="N306" s="7"/>
      <c r="O306" s="144"/>
      <c r="P306" s="34"/>
      <c r="Q306" s="5"/>
      <c r="R306" s="151"/>
      <c r="S306" s="151"/>
      <c r="T306" s="166"/>
      <c r="U306" s="153"/>
    </row>
    <row r="307" spans="1:21" x14ac:dyDescent="0.3">
      <c r="A307" s="40"/>
      <c r="B307" s="40"/>
      <c r="C307" s="40"/>
      <c r="D307" s="39"/>
      <c r="E307" s="123"/>
      <c r="F307" s="60"/>
      <c r="G307" s="180"/>
      <c r="H307" s="181"/>
      <c r="I307" s="50"/>
      <c r="J307" s="62"/>
      <c r="K307" s="129"/>
      <c r="L307" s="130"/>
      <c r="M307" s="73"/>
      <c r="N307" s="7"/>
      <c r="O307" s="147"/>
      <c r="P307" s="34"/>
      <c r="Q307" s="5"/>
      <c r="R307" s="151"/>
      <c r="S307" s="151"/>
      <c r="T307" s="166"/>
      <c r="U307" s="153"/>
    </row>
    <row r="308" spans="1:21" x14ac:dyDescent="0.3">
      <c r="A308" s="40"/>
      <c r="B308" s="40"/>
      <c r="C308" s="40"/>
      <c r="D308" s="39"/>
      <c r="E308" s="122"/>
      <c r="F308" s="59"/>
      <c r="G308" s="180"/>
      <c r="H308" s="181"/>
      <c r="I308" s="53"/>
      <c r="J308" s="62"/>
      <c r="K308" s="126"/>
      <c r="L308" s="127"/>
      <c r="M308" s="71"/>
      <c r="N308" s="7"/>
      <c r="O308" s="144"/>
      <c r="P308" s="142"/>
      <c r="Q308" s="5"/>
      <c r="R308" s="151"/>
      <c r="S308" s="151"/>
      <c r="T308" s="166"/>
      <c r="U308" s="153"/>
    </row>
    <row r="309" spans="1:21" x14ac:dyDescent="0.3">
      <c r="A309" s="40"/>
      <c r="B309" s="40"/>
      <c r="C309" s="40"/>
      <c r="D309" s="39"/>
      <c r="E309" s="123"/>
      <c r="F309" s="60"/>
      <c r="G309" s="174"/>
      <c r="H309" s="176"/>
      <c r="I309" s="53"/>
      <c r="J309" s="62"/>
      <c r="K309" s="126"/>
      <c r="L309" s="127"/>
      <c r="M309" s="85"/>
      <c r="N309" s="7"/>
      <c r="O309" s="144"/>
      <c r="P309" s="142"/>
      <c r="Q309" s="5"/>
      <c r="R309" s="5"/>
      <c r="S309" s="5"/>
      <c r="U309" s="153"/>
    </row>
    <row r="310" spans="1:21" x14ac:dyDescent="0.3">
      <c r="A310" s="40"/>
      <c r="B310" s="40"/>
      <c r="C310" s="40"/>
      <c r="D310" s="39"/>
      <c r="E310" s="123"/>
      <c r="F310" s="60"/>
      <c r="G310" s="180"/>
      <c r="H310" s="181"/>
      <c r="I310" s="53"/>
      <c r="J310" s="62"/>
      <c r="K310" s="126"/>
      <c r="L310" s="127"/>
      <c r="M310" s="71"/>
      <c r="N310" s="7"/>
      <c r="O310" s="138"/>
      <c r="P310" s="142"/>
      <c r="Q310" s="5"/>
      <c r="R310" s="151"/>
      <c r="S310" s="151"/>
      <c r="T310" s="166"/>
      <c r="U310" s="153"/>
    </row>
    <row r="311" spans="1:21" x14ac:dyDescent="0.3">
      <c r="A311" s="40"/>
      <c r="B311" s="40"/>
      <c r="C311" s="40"/>
      <c r="D311" s="39"/>
      <c r="E311" s="123"/>
      <c r="F311" s="60"/>
      <c r="G311" s="180"/>
      <c r="H311" s="181"/>
      <c r="I311" s="53"/>
      <c r="J311" s="62"/>
      <c r="K311" s="126"/>
      <c r="L311" s="127"/>
      <c r="M311" s="71"/>
      <c r="N311" s="7"/>
      <c r="O311" s="144"/>
      <c r="P311" s="142"/>
      <c r="Q311" s="152"/>
      <c r="R311" s="151"/>
      <c r="S311" s="151"/>
      <c r="T311" s="166"/>
      <c r="U311" s="153"/>
    </row>
    <row r="312" spans="1:21" x14ac:dyDescent="0.3">
      <c r="A312" s="40"/>
      <c r="B312" s="40"/>
      <c r="C312" s="40"/>
      <c r="D312" s="39"/>
      <c r="E312" s="123"/>
      <c r="F312" s="60"/>
      <c r="G312" s="180"/>
      <c r="H312" s="181"/>
      <c r="I312" s="53"/>
      <c r="J312" s="62"/>
      <c r="K312" s="126"/>
      <c r="L312" s="127"/>
      <c r="M312" s="85"/>
      <c r="N312" s="7"/>
      <c r="O312" s="138"/>
      <c r="P312" s="34"/>
      <c r="Q312" s="5"/>
      <c r="R312" s="151"/>
      <c r="S312" s="151"/>
      <c r="T312" s="166"/>
      <c r="U312" s="153"/>
    </row>
    <row r="313" spans="1:21" x14ac:dyDescent="0.3">
      <c r="A313" s="40"/>
      <c r="B313" s="40"/>
      <c r="C313" s="40"/>
      <c r="D313" s="39"/>
      <c r="E313" s="123"/>
      <c r="F313" s="60"/>
      <c r="G313" s="180"/>
      <c r="H313" s="181"/>
      <c r="I313" s="53"/>
      <c r="J313" s="62"/>
      <c r="K313" s="126"/>
      <c r="L313" s="127"/>
      <c r="M313" s="71"/>
      <c r="N313" s="7"/>
      <c r="O313" s="144"/>
      <c r="P313" s="142"/>
      <c r="Q313" s="152"/>
      <c r="R313" s="151"/>
      <c r="S313" s="151"/>
      <c r="T313" s="166"/>
      <c r="U313" s="153"/>
    </row>
    <row r="314" spans="1:21" x14ac:dyDescent="0.3">
      <c r="A314" s="40"/>
      <c r="B314" s="40"/>
      <c r="C314" s="40"/>
      <c r="D314" s="39"/>
      <c r="E314" s="123"/>
      <c r="F314" s="60"/>
      <c r="G314" s="180"/>
      <c r="H314" s="181"/>
      <c r="I314" s="53"/>
      <c r="J314" s="62"/>
      <c r="K314" s="126"/>
      <c r="L314" s="127"/>
      <c r="M314" s="71"/>
      <c r="N314" s="7"/>
      <c r="O314" s="144"/>
      <c r="P314" s="34"/>
      <c r="Q314" s="5"/>
      <c r="R314" s="151"/>
      <c r="S314" s="151"/>
      <c r="T314" s="166"/>
      <c r="U314" s="153"/>
    </row>
    <row r="315" spans="1:21" x14ac:dyDescent="0.3">
      <c r="A315" s="40"/>
      <c r="B315" s="40"/>
      <c r="C315" s="40"/>
      <c r="D315" s="39"/>
      <c r="E315" s="123"/>
      <c r="F315" s="60"/>
      <c r="G315" s="171"/>
      <c r="H315" s="172"/>
      <c r="I315" s="53"/>
      <c r="J315" s="63"/>
      <c r="K315" s="126"/>
      <c r="L315" s="127"/>
      <c r="M315" s="71"/>
      <c r="N315" s="7"/>
      <c r="O315" s="144"/>
      <c r="P315" s="142"/>
      <c r="Q315" s="5"/>
      <c r="R315" s="151"/>
      <c r="S315" s="151"/>
      <c r="T315" s="166"/>
      <c r="U315" s="153"/>
    </row>
    <row r="316" spans="1:21" x14ac:dyDescent="0.3">
      <c r="A316" s="40"/>
      <c r="B316" s="40"/>
      <c r="C316" s="40"/>
      <c r="D316" s="39"/>
      <c r="E316" s="123"/>
      <c r="F316" s="60"/>
      <c r="G316" s="180"/>
      <c r="H316" s="181"/>
      <c r="I316" s="53"/>
      <c r="J316" s="62"/>
      <c r="K316" s="126"/>
      <c r="L316" s="127"/>
      <c r="M316" s="71"/>
      <c r="N316" s="7"/>
      <c r="O316" s="144"/>
      <c r="P316" s="142"/>
      <c r="Q316" s="5"/>
      <c r="R316" s="151"/>
      <c r="S316" s="151"/>
      <c r="T316" s="166"/>
      <c r="U316" s="153"/>
    </row>
    <row r="317" spans="1:21" x14ac:dyDescent="0.3">
      <c r="A317" s="40"/>
      <c r="B317" s="40"/>
      <c r="C317" s="40"/>
      <c r="D317" s="39"/>
      <c r="E317" s="123"/>
      <c r="F317" s="60"/>
      <c r="G317" s="180"/>
      <c r="H317" s="181"/>
      <c r="I317" s="53"/>
      <c r="J317" s="62"/>
      <c r="K317" s="126"/>
      <c r="L317" s="127"/>
      <c r="M317" s="71"/>
      <c r="N317" s="7"/>
      <c r="O317" s="144"/>
      <c r="P317" s="146"/>
      <c r="Q317" s="5"/>
      <c r="R317" s="151"/>
      <c r="S317" s="151"/>
      <c r="T317" s="166"/>
      <c r="U317" s="153"/>
    </row>
    <row r="318" spans="1:21" x14ac:dyDescent="0.3">
      <c r="A318" s="40"/>
      <c r="B318" s="40"/>
      <c r="C318" s="40"/>
      <c r="D318" s="39"/>
      <c r="E318" s="123"/>
      <c r="F318" s="60"/>
      <c r="G318" s="180"/>
      <c r="H318" s="181"/>
      <c r="I318" s="53"/>
      <c r="J318" s="62"/>
      <c r="K318" s="126"/>
      <c r="L318" s="127"/>
      <c r="M318" s="71"/>
      <c r="N318" s="7"/>
      <c r="O318" s="144"/>
      <c r="P318" s="34"/>
      <c r="Q318" s="5"/>
      <c r="R318" s="151"/>
      <c r="S318" s="151"/>
      <c r="T318" s="166"/>
      <c r="U318" s="153"/>
    </row>
    <row r="319" spans="1:21" x14ac:dyDescent="0.3">
      <c r="A319" s="40"/>
      <c r="B319" s="40"/>
      <c r="C319" s="40"/>
      <c r="D319" s="39"/>
      <c r="E319" s="123"/>
      <c r="F319" s="60"/>
      <c r="G319" s="180"/>
      <c r="H319" s="181"/>
      <c r="I319" s="53"/>
      <c r="J319" s="62"/>
      <c r="K319" s="126"/>
      <c r="L319" s="127"/>
      <c r="M319" s="71"/>
      <c r="N319" s="7"/>
      <c r="O319" s="144"/>
      <c r="P319" s="34"/>
      <c r="Q319" s="5"/>
      <c r="R319" s="151"/>
      <c r="S319" s="151"/>
      <c r="T319" s="166"/>
      <c r="U319" s="153"/>
    </row>
    <row r="320" spans="1:21" x14ac:dyDescent="0.3">
      <c r="A320" s="40"/>
      <c r="B320" s="40"/>
      <c r="C320" s="40"/>
      <c r="D320" s="39"/>
      <c r="E320" s="123"/>
      <c r="F320" s="60"/>
      <c r="G320" s="171"/>
      <c r="H320" s="172"/>
      <c r="I320" s="53"/>
      <c r="J320" s="63"/>
      <c r="K320" s="131"/>
      <c r="L320" s="132"/>
      <c r="M320" s="85"/>
      <c r="N320" s="7"/>
      <c r="O320" s="144"/>
      <c r="P320" s="146"/>
      <c r="Q320" s="5"/>
      <c r="R320" s="151"/>
      <c r="S320" s="151"/>
      <c r="T320" s="166"/>
      <c r="U320" s="153"/>
    </row>
    <row r="321" spans="1:21" x14ac:dyDescent="0.3">
      <c r="A321" s="40"/>
      <c r="B321" s="40"/>
      <c r="C321" s="40"/>
      <c r="D321" s="39"/>
      <c r="E321" s="122"/>
      <c r="F321" s="59"/>
      <c r="G321" s="174"/>
      <c r="H321" s="176"/>
      <c r="I321" s="53"/>
      <c r="J321" s="62"/>
      <c r="K321" s="126"/>
      <c r="L321" s="127"/>
      <c r="M321" s="85"/>
      <c r="N321" s="7"/>
      <c r="O321" s="144"/>
      <c r="P321" s="34"/>
      <c r="Q321" s="5"/>
      <c r="R321" s="151"/>
      <c r="S321" s="151"/>
      <c r="T321" s="166"/>
      <c r="U321" s="153"/>
    </row>
    <row r="322" spans="1:21" x14ac:dyDescent="0.3">
      <c r="A322" s="40"/>
      <c r="B322" s="40"/>
      <c r="C322" s="40"/>
      <c r="D322" s="39"/>
      <c r="E322" s="123"/>
      <c r="F322" s="60"/>
      <c r="G322" s="174"/>
      <c r="H322" s="176"/>
      <c r="I322" s="53"/>
      <c r="J322" s="62"/>
      <c r="K322" s="126"/>
      <c r="L322" s="127"/>
      <c r="M322" s="71"/>
      <c r="N322" s="7"/>
      <c r="O322" s="144"/>
      <c r="P322" s="146"/>
      <c r="Q322" s="152"/>
      <c r="R322" s="151"/>
      <c r="S322" s="151"/>
      <c r="T322" s="166"/>
      <c r="U322" s="153"/>
    </row>
    <row r="323" spans="1:21" x14ac:dyDescent="0.3">
      <c r="A323" s="40"/>
      <c r="B323" s="40"/>
      <c r="C323" s="40"/>
      <c r="D323" s="39"/>
      <c r="E323" s="123"/>
      <c r="F323" s="60"/>
      <c r="G323" s="180"/>
      <c r="H323" s="181"/>
      <c r="I323" s="53"/>
      <c r="J323" s="62"/>
      <c r="K323" s="126"/>
      <c r="L323" s="127"/>
      <c r="M323" s="71"/>
      <c r="N323" s="7"/>
      <c r="O323" s="144"/>
      <c r="P323" s="142"/>
      <c r="Q323" s="5"/>
      <c r="R323" s="151"/>
      <c r="S323" s="151"/>
      <c r="T323" s="166"/>
      <c r="U323" s="153"/>
    </row>
    <row r="324" spans="1:21" x14ac:dyDescent="0.3">
      <c r="A324" s="40"/>
      <c r="B324" s="40"/>
      <c r="C324" s="40"/>
      <c r="D324" s="39"/>
      <c r="E324" s="123"/>
      <c r="F324" s="60"/>
      <c r="G324" s="180"/>
      <c r="H324" s="181"/>
      <c r="I324" s="53"/>
      <c r="J324" s="62"/>
      <c r="K324" s="126"/>
      <c r="L324" s="127"/>
      <c r="M324" s="71"/>
      <c r="N324" s="7"/>
      <c r="O324" s="144"/>
      <c r="P324" s="142"/>
      <c r="Q324" s="5"/>
      <c r="R324" s="151"/>
      <c r="S324" s="151"/>
      <c r="T324" s="166"/>
      <c r="U324" s="153"/>
    </row>
    <row r="325" spans="1:21" x14ac:dyDescent="0.3">
      <c r="A325" s="40"/>
      <c r="B325" s="40"/>
      <c r="C325" s="40"/>
      <c r="D325" s="39"/>
      <c r="E325" s="123"/>
      <c r="F325" s="60"/>
      <c r="G325" s="180"/>
      <c r="H325" s="181"/>
      <c r="I325" s="53"/>
      <c r="J325" s="62"/>
      <c r="K325" s="126"/>
      <c r="L325" s="127"/>
      <c r="M325" s="71"/>
      <c r="N325" s="7"/>
      <c r="O325" s="138"/>
      <c r="P325" s="142"/>
      <c r="Q325" s="5"/>
      <c r="R325" s="151"/>
      <c r="S325" s="151"/>
      <c r="T325" s="166"/>
      <c r="U325" s="153"/>
    </row>
    <row r="326" spans="1:21" x14ac:dyDescent="0.3">
      <c r="A326" s="40"/>
      <c r="B326" s="40"/>
      <c r="C326" s="40"/>
      <c r="D326" s="39"/>
      <c r="E326" s="123"/>
      <c r="F326" s="60"/>
      <c r="G326" s="171"/>
      <c r="H326" s="172"/>
      <c r="I326" s="53"/>
      <c r="J326" s="62"/>
      <c r="K326" s="131"/>
      <c r="L326" s="132"/>
      <c r="M326" s="85"/>
      <c r="N326" s="7"/>
      <c r="O326" s="138"/>
      <c r="P326" s="142"/>
      <c r="Q326" s="5"/>
      <c r="R326" s="151"/>
      <c r="S326" s="151"/>
      <c r="T326" s="166"/>
      <c r="U326" s="153"/>
    </row>
    <row r="327" spans="1:21" x14ac:dyDescent="0.3">
      <c r="A327" s="40"/>
      <c r="B327" s="40"/>
      <c r="C327" s="40"/>
      <c r="D327" s="39"/>
      <c r="E327" s="123"/>
      <c r="F327" s="60"/>
      <c r="G327" s="180"/>
      <c r="H327" s="181"/>
      <c r="I327" s="53"/>
      <c r="J327" s="62"/>
      <c r="K327" s="131"/>
      <c r="L327" s="132"/>
      <c r="M327" s="85"/>
      <c r="N327" s="7"/>
      <c r="O327" s="144"/>
      <c r="P327" s="142"/>
      <c r="Q327" s="5"/>
      <c r="R327" s="151"/>
      <c r="S327" s="151"/>
      <c r="T327" s="166"/>
      <c r="U327" s="153"/>
    </row>
    <row r="328" spans="1:21" x14ac:dyDescent="0.3">
      <c r="A328" s="40"/>
      <c r="B328" s="40"/>
      <c r="C328" s="40"/>
      <c r="D328" s="39"/>
      <c r="G328" s="180"/>
      <c r="H328" s="181"/>
      <c r="I328" s="53"/>
      <c r="J328" s="62"/>
      <c r="K328" s="126"/>
      <c r="L328" s="127"/>
      <c r="M328" s="71"/>
      <c r="N328" s="7"/>
      <c r="O328" s="144"/>
      <c r="P328" s="142"/>
      <c r="Q328" s="5"/>
      <c r="R328" s="151"/>
      <c r="S328" s="151"/>
      <c r="T328" s="166"/>
      <c r="U328" s="153"/>
    </row>
    <row r="329" spans="1:21" x14ac:dyDescent="0.3">
      <c r="A329" s="40"/>
      <c r="B329" s="40"/>
      <c r="C329" s="40"/>
      <c r="D329" s="39"/>
      <c r="E329" s="123"/>
      <c r="F329" s="60"/>
      <c r="G329" s="180"/>
      <c r="H329" s="181"/>
      <c r="I329" s="53"/>
      <c r="J329" s="62"/>
      <c r="K329" s="126"/>
      <c r="L329" s="127"/>
      <c r="M329" s="71"/>
      <c r="N329" s="7"/>
      <c r="O329" s="144"/>
      <c r="P329" s="142"/>
      <c r="Q329" s="5"/>
      <c r="R329" s="151"/>
      <c r="S329" s="151"/>
      <c r="T329" s="166"/>
      <c r="U329" s="153"/>
    </row>
    <row r="330" spans="1:21" x14ac:dyDescent="0.3">
      <c r="A330" s="40"/>
      <c r="B330" s="40"/>
      <c r="C330" s="40"/>
      <c r="D330" s="39"/>
      <c r="E330" s="123"/>
      <c r="F330" s="60"/>
      <c r="G330" s="180"/>
      <c r="H330" s="181"/>
      <c r="I330" s="53"/>
      <c r="J330" s="62"/>
      <c r="K330" s="126"/>
      <c r="L330" s="127"/>
      <c r="M330" s="71"/>
      <c r="N330" s="7"/>
      <c r="O330" s="144"/>
      <c r="P330" s="142"/>
      <c r="Q330" s="5"/>
      <c r="R330" s="151"/>
      <c r="S330" s="151"/>
      <c r="T330" s="166"/>
      <c r="U330" s="153"/>
    </row>
    <row r="331" spans="1:21" x14ac:dyDescent="0.3">
      <c r="A331" s="40"/>
      <c r="B331" s="40"/>
      <c r="C331" s="40"/>
      <c r="D331" s="39"/>
      <c r="E331" s="123"/>
      <c r="F331" s="60"/>
      <c r="G331" s="180"/>
      <c r="H331" s="181"/>
      <c r="I331" s="53"/>
      <c r="J331" s="62"/>
      <c r="K331" s="136"/>
      <c r="L331" s="137"/>
      <c r="M331" s="93"/>
      <c r="N331" s="7"/>
      <c r="O331" s="144"/>
      <c r="P331" s="142"/>
      <c r="Q331" s="5"/>
      <c r="R331" s="151"/>
      <c r="S331" s="151"/>
      <c r="T331" s="166"/>
      <c r="U331" s="153"/>
    </row>
    <row r="332" spans="1:21" x14ac:dyDescent="0.3">
      <c r="A332" s="40"/>
      <c r="B332" s="40"/>
      <c r="C332" s="40"/>
      <c r="D332" s="39"/>
      <c r="E332" s="123"/>
      <c r="F332" s="60"/>
      <c r="G332" s="180"/>
      <c r="H332" s="181"/>
      <c r="I332" s="50"/>
      <c r="J332" s="62"/>
      <c r="K332" s="136"/>
      <c r="L332" s="137"/>
      <c r="M332" s="93"/>
      <c r="N332" s="7"/>
      <c r="O332" s="147"/>
      <c r="P332" s="146"/>
      <c r="Q332" s="5"/>
      <c r="R332" s="151"/>
      <c r="S332" s="151"/>
      <c r="T332" s="166"/>
      <c r="U332" s="153"/>
    </row>
    <row r="333" spans="1:21" x14ac:dyDescent="0.3">
      <c r="A333" s="2"/>
      <c r="B333" s="2"/>
      <c r="C333" s="2"/>
      <c r="D333" s="110"/>
      <c r="E333" s="122"/>
      <c r="F333" s="59"/>
      <c r="G333" s="174"/>
      <c r="H333" s="176"/>
      <c r="I333" s="50"/>
      <c r="J333" s="62"/>
      <c r="K333" s="136"/>
      <c r="L333" s="137"/>
      <c r="M333" s="93"/>
      <c r="N333" s="7"/>
      <c r="O333" s="138"/>
      <c r="P333" s="146"/>
      <c r="Q333" s="5"/>
      <c r="R333" s="151"/>
      <c r="S333" s="151"/>
      <c r="T333" s="166"/>
      <c r="U333" s="153"/>
    </row>
    <row r="334" spans="1:21" x14ac:dyDescent="0.3">
      <c r="A334" s="2"/>
      <c r="B334" s="2"/>
      <c r="C334" s="2"/>
      <c r="D334" s="110"/>
      <c r="E334" s="123"/>
      <c r="F334" s="60"/>
      <c r="G334" s="180"/>
      <c r="H334" s="181"/>
      <c r="I334" s="50"/>
      <c r="J334" s="62"/>
      <c r="K334" s="136"/>
      <c r="L334" s="137"/>
      <c r="M334" s="93"/>
      <c r="N334" s="7"/>
      <c r="O334" s="144"/>
      <c r="P334" s="34"/>
      <c r="Q334" s="5"/>
      <c r="R334" s="5"/>
      <c r="S334" s="5"/>
      <c r="T334" s="46"/>
      <c r="U334" s="153"/>
    </row>
    <row r="335" spans="1:21" x14ac:dyDescent="0.3">
      <c r="A335" s="2"/>
      <c r="B335" s="2"/>
      <c r="C335" s="2"/>
      <c r="D335" s="110"/>
      <c r="E335" s="122"/>
      <c r="F335" s="59"/>
      <c r="G335" s="180"/>
      <c r="H335" s="181"/>
      <c r="I335" s="50"/>
      <c r="J335" s="62"/>
      <c r="K335" s="129"/>
      <c r="L335" s="130"/>
      <c r="M335" s="73"/>
      <c r="N335" s="7"/>
      <c r="O335" s="144"/>
      <c r="P335" s="34"/>
      <c r="Q335" s="5"/>
      <c r="R335" s="152"/>
      <c r="S335" s="5"/>
      <c r="T335" s="46"/>
      <c r="U335" s="153"/>
    </row>
    <row r="336" spans="1:21" x14ac:dyDescent="0.3">
      <c r="A336" s="2"/>
      <c r="B336" s="2"/>
      <c r="C336" s="2"/>
      <c r="D336" s="110"/>
      <c r="E336" s="122"/>
      <c r="F336" s="59"/>
      <c r="G336" s="180"/>
      <c r="H336" s="181"/>
      <c r="I336" s="50"/>
      <c r="J336" s="62"/>
      <c r="K336" s="136"/>
      <c r="L336" s="137"/>
      <c r="M336" s="93"/>
      <c r="N336" s="7"/>
      <c r="O336" s="144"/>
      <c r="P336" s="146"/>
      <c r="Q336" s="5"/>
      <c r="R336" s="5"/>
      <c r="S336" s="5"/>
      <c r="T336" s="46"/>
      <c r="U336" s="153"/>
    </row>
    <row r="337" spans="1:21" x14ac:dyDescent="0.3">
      <c r="A337" s="2"/>
      <c r="B337" s="2"/>
      <c r="C337" s="2"/>
      <c r="D337" s="110"/>
      <c r="E337" s="122"/>
      <c r="F337" s="59"/>
      <c r="Q337" s="5"/>
      <c r="R337" s="5"/>
      <c r="S337" s="5"/>
      <c r="U337" s="153"/>
    </row>
    <row r="338" spans="1:21" x14ac:dyDescent="0.3">
      <c r="Q338" s="5"/>
      <c r="R338" s="5"/>
      <c r="S338" s="5"/>
      <c r="U338" s="153"/>
    </row>
  </sheetData>
  <mergeCells count="7">
    <mergeCell ref="Q79:S79"/>
    <mergeCell ref="Q1:S1"/>
    <mergeCell ref="A1:D1"/>
    <mergeCell ref="E1:H1"/>
    <mergeCell ref="K1:L1"/>
    <mergeCell ref="N1:O1"/>
    <mergeCell ref="P1:P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</sheetPr>
  <dimension ref="A1:AE64"/>
  <sheetViews>
    <sheetView workbookViewId="0">
      <selection activeCell="J24" sqref="J24"/>
    </sheetView>
  </sheetViews>
  <sheetFormatPr defaultRowHeight="14.4" x14ac:dyDescent="0.3"/>
  <cols>
    <col min="1" max="1" width="10.6640625" style="92" customWidth="1"/>
    <col min="2" max="2" width="8.44140625" style="87" customWidth="1"/>
    <col min="3" max="3" width="19.6640625" customWidth="1"/>
    <col min="4" max="4" width="13.5546875" style="67" customWidth="1"/>
    <col min="5" max="5" width="9.109375" style="87"/>
    <col min="7" max="8" width="9.109375" style="92"/>
    <col min="9" max="9" width="24.44140625" customWidth="1"/>
    <col min="10" max="10" width="9.109375" customWidth="1"/>
  </cols>
  <sheetData>
    <row r="1" spans="1:31" ht="18.75" x14ac:dyDescent="0.3">
      <c r="A1" s="94"/>
      <c r="B1" s="22"/>
      <c r="C1" s="22"/>
      <c r="D1" s="66" t="s">
        <v>55</v>
      </c>
      <c r="E1" s="22"/>
      <c r="F1" s="55"/>
      <c r="G1" s="37"/>
      <c r="H1" s="37"/>
      <c r="I1" s="38"/>
      <c r="J1" s="37"/>
    </row>
    <row r="2" spans="1:31" ht="15" x14ac:dyDescent="0.25">
      <c r="A2" s="103" t="s">
        <v>26</v>
      </c>
      <c r="B2" s="103"/>
      <c r="C2" s="105"/>
      <c r="D2" s="102"/>
      <c r="E2" s="105"/>
      <c r="F2" s="19"/>
      <c r="G2" s="18" t="s">
        <v>27</v>
      </c>
      <c r="H2" s="18"/>
      <c r="I2" s="35"/>
      <c r="J2" s="36"/>
    </row>
    <row r="3" spans="1:31" s="148" customFormat="1" ht="15" x14ac:dyDescent="0.25">
      <c r="A3" s="104" t="s">
        <v>28</v>
      </c>
      <c r="B3" s="104" t="s">
        <v>0</v>
      </c>
      <c r="C3" s="115" t="s">
        <v>29</v>
      </c>
      <c r="D3" s="96" t="s">
        <v>30</v>
      </c>
      <c r="E3" s="99" t="s">
        <v>31</v>
      </c>
      <c r="G3" s="104" t="s">
        <v>28</v>
      </c>
      <c r="H3" s="104" t="s">
        <v>0</v>
      </c>
      <c r="I3" s="101" t="s">
        <v>32</v>
      </c>
      <c r="J3" s="96" t="s">
        <v>31</v>
      </c>
    </row>
    <row r="4" spans="1:31" ht="15" x14ac:dyDescent="0.25">
      <c r="A4" s="21">
        <v>9264</v>
      </c>
      <c r="B4" s="21" t="s">
        <v>25</v>
      </c>
      <c r="C4" s="163" t="s">
        <v>73</v>
      </c>
      <c r="D4" s="23">
        <v>26816</v>
      </c>
      <c r="E4" s="157">
        <v>1.5122137767699999</v>
      </c>
      <c r="F4" s="100"/>
      <c r="G4" s="21">
        <v>10451</v>
      </c>
      <c r="H4" s="21" t="s">
        <v>25</v>
      </c>
      <c r="I4" s="163" t="s">
        <v>67</v>
      </c>
      <c r="J4" s="157">
        <v>4.8464073760800003E-2</v>
      </c>
      <c r="K4" s="109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</row>
    <row r="5" spans="1:31" ht="15" x14ac:dyDescent="0.25">
      <c r="A5" s="21">
        <v>9270</v>
      </c>
      <c r="B5" s="21" t="s">
        <v>25</v>
      </c>
      <c r="C5" s="163" t="s">
        <v>74</v>
      </c>
      <c r="D5" s="23">
        <v>36831</v>
      </c>
      <c r="E5" s="157">
        <v>9.4948244706100002</v>
      </c>
      <c r="F5" s="100"/>
      <c r="G5" s="21">
        <v>10460</v>
      </c>
      <c r="H5" s="21" t="s">
        <v>25</v>
      </c>
      <c r="I5" s="163" t="s">
        <v>88</v>
      </c>
      <c r="J5" s="157">
        <v>7.2003829006300002</v>
      </c>
      <c r="K5" s="109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</row>
    <row r="6" spans="1:31" ht="15" x14ac:dyDescent="0.25">
      <c r="A6" s="21">
        <v>9272</v>
      </c>
      <c r="B6" s="21" t="s">
        <v>25</v>
      </c>
      <c r="C6" s="163" t="s">
        <v>75</v>
      </c>
      <c r="D6" s="23">
        <v>40143</v>
      </c>
      <c r="E6" s="157">
        <v>0.29781786243199998</v>
      </c>
      <c r="F6" s="100"/>
      <c r="G6" s="21">
        <v>10451</v>
      </c>
      <c r="H6" s="21" t="s">
        <v>25</v>
      </c>
      <c r="I6" s="163" t="s">
        <v>69</v>
      </c>
      <c r="J6" s="157">
        <v>11.9894003456</v>
      </c>
      <c r="K6" s="109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</row>
    <row r="7" spans="1:31" s="149" customFormat="1" ht="15" x14ac:dyDescent="0.25">
      <c r="A7" s="21">
        <v>9276</v>
      </c>
      <c r="B7" s="21" t="s">
        <v>25</v>
      </c>
      <c r="C7" s="163" t="s">
        <v>76</v>
      </c>
      <c r="D7" s="23">
        <v>35977</v>
      </c>
      <c r="E7" s="157">
        <v>0.40806418719600002</v>
      </c>
      <c r="F7" s="100"/>
      <c r="G7" s="21">
        <v>11162</v>
      </c>
      <c r="H7" s="21" t="s">
        <v>25</v>
      </c>
      <c r="I7" s="163" t="s">
        <v>89</v>
      </c>
      <c r="J7" s="157">
        <v>0.139647205449</v>
      </c>
      <c r="K7" s="109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</row>
    <row r="8" spans="1:31" s="72" customFormat="1" ht="15" x14ac:dyDescent="0.25">
      <c r="A8" s="21">
        <v>9277</v>
      </c>
      <c r="B8" s="21" t="s">
        <v>25</v>
      </c>
      <c r="C8" s="163" t="s">
        <v>77</v>
      </c>
      <c r="D8" s="23">
        <v>40455</v>
      </c>
      <c r="E8" s="157">
        <v>0.121658015988</v>
      </c>
      <c r="F8" s="100"/>
      <c r="G8" s="21">
        <v>10461</v>
      </c>
      <c r="H8" s="21" t="s">
        <v>25</v>
      </c>
      <c r="I8" s="163" t="s">
        <v>70</v>
      </c>
      <c r="J8" s="157">
        <v>7.5137337778300006E-2</v>
      </c>
      <c r="K8" s="109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</row>
    <row r="9" spans="1:31" ht="15" x14ac:dyDescent="0.25">
      <c r="A9" s="21">
        <v>9289</v>
      </c>
      <c r="B9" s="21" t="s">
        <v>25</v>
      </c>
      <c r="C9" s="163" t="s">
        <v>78</v>
      </c>
      <c r="D9" s="23">
        <v>31578</v>
      </c>
      <c r="E9" s="157">
        <v>3.26372678756</v>
      </c>
      <c r="F9" s="100"/>
      <c r="G9" s="21">
        <v>10460</v>
      </c>
      <c r="H9" s="21" t="s">
        <v>25</v>
      </c>
      <c r="I9" s="163" t="s">
        <v>90</v>
      </c>
      <c r="J9" s="157">
        <v>1.6923280274400001</v>
      </c>
      <c r="K9" s="109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</row>
    <row r="10" spans="1:31" s="149" customFormat="1" ht="15" x14ac:dyDescent="0.25">
      <c r="A10" s="21">
        <v>9293</v>
      </c>
      <c r="B10" s="21" t="s">
        <v>25</v>
      </c>
      <c r="C10" s="163" t="s">
        <v>79</v>
      </c>
      <c r="D10" s="23">
        <v>34335</v>
      </c>
      <c r="E10" s="157">
        <v>3.50318623776</v>
      </c>
      <c r="F10" s="100"/>
      <c r="G10" s="21">
        <v>10451</v>
      </c>
      <c r="H10" s="21" t="s">
        <v>25</v>
      </c>
      <c r="I10" s="163" t="s">
        <v>91</v>
      </c>
      <c r="J10" s="157">
        <v>2.3866456587800001E-4</v>
      </c>
      <c r="K10" s="109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</row>
    <row r="11" spans="1:31" ht="15" x14ac:dyDescent="0.25">
      <c r="A11" s="21">
        <v>10426</v>
      </c>
      <c r="B11" s="21" t="s">
        <v>25</v>
      </c>
      <c r="C11" s="163" t="s">
        <v>73</v>
      </c>
      <c r="D11" s="23">
        <v>26816</v>
      </c>
      <c r="E11" s="157">
        <v>4.1578311155299996</v>
      </c>
      <c r="F11" s="100"/>
      <c r="G11" s="111"/>
      <c r="H11" s="29"/>
      <c r="I11" s="100"/>
      <c r="J11" s="112"/>
      <c r="K11" s="109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</row>
    <row r="12" spans="1:31" ht="15" x14ac:dyDescent="0.25">
      <c r="A12" s="21">
        <v>10428</v>
      </c>
      <c r="B12" s="21" t="s">
        <v>25</v>
      </c>
      <c r="C12" s="163" t="s">
        <v>80</v>
      </c>
      <c r="D12" s="23">
        <v>38295</v>
      </c>
      <c r="E12" s="157">
        <v>0.16951335555899999</v>
      </c>
      <c r="F12" s="100"/>
      <c r="G12" s="111"/>
      <c r="H12" s="29"/>
      <c r="I12" s="100"/>
      <c r="J12" s="112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</row>
    <row r="13" spans="1:31" s="149" customFormat="1" ht="15" x14ac:dyDescent="0.25">
      <c r="A13" s="21">
        <v>10460</v>
      </c>
      <c r="B13" s="21" t="s">
        <v>25</v>
      </c>
      <c r="C13" s="163" t="s">
        <v>81</v>
      </c>
      <c r="D13" s="23">
        <v>40969</v>
      </c>
      <c r="E13" s="157">
        <v>0.50380214117900002</v>
      </c>
      <c r="F13" s="100"/>
      <c r="G13" s="111"/>
      <c r="H13" s="29"/>
      <c r="I13" s="100"/>
      <c r="J13" s="112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</row>
    <row r="14" spans="1:31" ht="15" x14ac:dyDescent="0.25">
      <c r="A14" s="21">
        <v>11161</v>
      </c>
      <c r="B14" s="21" t="s">
        <v>25</v>
      </c>
      <c r="C14" s="163" t="s">
        <v>82</v>
      </c>
      <c r="D14" s="23">
        <v>41851</v>
      </c>
      <c r="E14" s="157">
        <v>6.3251878241000004</v>
      </c>
      <c r="F14" s="100"/>
      <c r="G14" s="111"/>
      <c r="H14" s="29"/>
      <c r="I14" s="100"/>
      <c r="J14" s="112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</row>
    <row r="15" spans="1:31" ht="15" x14ac:dyDescent="0.25">
      <c r="A15" s="21">
        <v>11162</v>
      </c>
      <c r="B15" s="21" t="s">
        <v>25</v>
      </c>
      <c r="C15" s="163" t="s">
        <v>83</v>
      </c>
      <c r="D15" s="23">
        <v>40513</v>
      </c>
      <c r="E15" s="157">
        <v>1.40738720484</v>
      </c>
      <c r="F15" s="100"/>
      <c r="G15" s="111"/>
      <c r="H15" s="29"/>
      <c r="I15" s="111"/>
      <c r="J15" s="112"/>
      <c r="K15" s="109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</row>
    <row r="16" spans="1:31" s="72" customFormat="1" ht="15" x14ac:dyDescent="0.25">
      <c r="A16" s="21">
        <v>11952</v>
      </c>
      <c r="B16" s="21" t="s">
        <v>2</v>
      </c>
      <c r="C16" s="163" t="s">
        <v>68</v>
      </c>
      <c r="D16" s="23">
        <v>36465</v>
      </c>
      <c r="E16" s="157">
        <v>11.4531804501</v>
      </c>
      <c r="F16" s="100"/>
      <c r="G16" s="111"/>
      <c r="H16" s="29"/>
      <c r="I16" s="111"/>
      <c r="J16" s="112"/>
      <c r="K16" s="109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</row>
    <row r="17" spans="1:31" ht="15" x14ac:dyDescent="0.25">
      <c r="A17" s="21">
        <v>12232</v>
      </c>
      <c r="B17" s="21" t="s">
        <v>2</v>
      </c>
      <c r="C17" s="163" t="s">
        <v>84</v>
      </c>
      <c r="D17" s="23">
        <v>38586</v>
      </c>
      <c r="E17" s="157">
        <v>0.66589778102300001</v>
      </c>
      <c r="F17" s="100"/>
      <c r="G17" s="111"/>
      <c r="H17" s="29"/>
      <c r="I17" s="111"/>
      <c r="J17" s="112"/>
      <c r="K17" s="109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</row>
    <row r="18" spans="1:31" ht="15" x14ac:dyDescent="0.25">
      <c r="A18" s="21">
        <v>12736</v>
      </c>
      <c r="B18" s="21" t="s">
        <v>38</v>
      </c>
      <c r="C18" s="163" t="s">
        <v>85</v>
      </c>
      <c r="D18" s="23">
        <v>30621</v>
      </c>
      <c r="E18" s="157">
        <v>8.5042481887600001</v>
      </c>
      <c r="F18" s="100"/>
      <c r="G18" s="111"/>
      <c r="H18" s="29"/>
      <c r="I18" s="111"/>
      <c r="J18" s="112"/>
      <c r="K18" s="109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</row>
    <row r="19" spans="1:31" ht="15" x14ac:dyDescent="0.25">
      <c r="A19" s="21">
        <v>21800</v>
      </c>
      <c r="B19" s="21" t="s">
        <v>25</v>
      </c>
      <c r="C19" s="163" t="s">
        <v>86</v>
      </c>
      <c r="D19" s="23">
        <v>40695</v>
      </c>
      <c r="E19" s="90">
        <v>1.24250877381</v>
      </c>
      <c r="F19" s="100"/>
      <c r="G19" s="111"/>
      <c r="H19" s="29"/>
      <c r="I19" s="111"/>
      <c r="J19" s="112"/>
      <c r="K19" s="109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</row>
    <row r="20" spans="1:31" s="72" customFormat="1" ht="15" x14ac:dyDescent="0.25">
      <c r="A20" s="21">
        <v>21800</v>
      </c>
      <c r="B20" s="21" t="s">
        <v>25</v>
      </c>
      <c r="C20" s="163" t="s">
        <v>87</v>
      </c>
      <c r="D20" s="23">
        <v>41428</v>
      </c>
      <c r="E20" s="90">
        <v>1.23407011311</v>
      </c>
      <c r="F20" s="100"/>
      <c r="G20" s="111"/>
      <c r="H20" s="29"/>
      <c r="I20" s="111"/>
      <c r="J20" s="112"/>
      <c r="K20" s="109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</row>
    <row r="21" spans="1:31" s="149" customFormat="1" ht="15" x14ac:dyDescent="0.25">
      <c r="A21" s="160"/>
      <c r="B21" s="160"/>
      <c r="C21" s="199"/>
      <c r="D21" s="197"/>
      <c r="E21" s="157">
        <f>SUM(E19:E20)</f>
        <v>2.4765788869200001</v>
      </c>
      <c r="F21" s="100"/>
      <c r="G21" s="111"/>
      <c r="H21" s="29"/>
      <c r="I21" s="111"/>
      <c r="J21" s="112"/>
      <c r="K21" s="109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</row>
    <row r="22" spans="1:31" ht="15" x14ac:dyDescent="0.25">
      <c r="A22" s="111"/>
      <c r="B22" s="111"/>
      <c r="C22" s="100"/>
      <c r="D22" s="113"/>
      <c r="E22" s="112"/>
      <c r="F22" s="100"/>
      <c r="G22" s="100"/>
      <c r="H22" s="29"/>
      <c r="I22" s="100"/>
      <c r="J22" s="97"/>
      <c r="K22" s="109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</row>
    <row r="23" spans="1:31" ht="15" x14ac:dyDescent="0.25">
      <c r="A23" s="111"/>
      <c r="B23" s="111"/>
      <c r="C23" s="100"/>
      <c r="D23" s="113"/>
      <c r="E23" s="112"/>
      <c r="F23" s="100"/>
      <c r="G23" s="100"/>
      <c r="H23" s="29"/>
      <c r="I23" s="100"/>
      <c r="J23" s="109"/>
      <c r="K23" s="109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</row>
    <row r="24" spans="1:31" ht="15" x14ac:dyDescent="0.25">
      <c r="A24" s="111"/>
      <c r="B24" s="111"/>
      <c r="C24" s="100"/>
      <c r="D24" s="113"/>
      <c r="E24" s="112"/>
      <c r="F24" s="100"/>
      <c r="G24" s="111"/>
      <c r="H24" s="29"/>
      <c r="I24" s="100"/>
      <c r="J24" s="112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</row>
    <row r="25" spans="1:31" ht="15" x14ac:dyDescent="0.25">
      <c r="A25" s="111"/>
      <c r="B25" s="111"/>
      <c r="C25" s="100"/>
      <c r="D25" s="113"/>
      <c r="E25" s="112"/>
      <c r="F25" s="100"/>
      <c r="G25" s="111"/>
      <c r="H25" s="29"/>
      <c r="I25" s="100"/>
      <c r="J25" s="112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</row>
    <row r="26" spans="1:31" s="149" customFormat="1" ht="15" x14ac:dyDescent="0.25">
      <c r="A26" s="111"/>
      <c r="B26" s="111"/>
      <c r="C26" s="100"/>
      <c r="D26" s="113"/>
      <c r="E26" s="112"/>
      <c r="F26" s="100"/>
      <c r="G26" s="111"/>
      <c r="H26" s="29"/>
      <c r="I26" s="100"/>
      <c r="J26" s="112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</row>
    <row r="27" spans="1:31" x14ac:dyDescent="0.3">
      <c r="A27" s="111"/>
      <c r="B27" s="111"/>
      <c r="C27" s="100"/>
      <c r="D27" s="113"/>
      <c r="E27" s="112"/>
      <c r="F27" s="100"/>
      <c r="G27" s="29"/>
      <c r="H27" s="29"/>
      <c r="I27" s="30"/>
      <c r="J27" s="112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</row>
    <row r="28" spans="1:31" x14ac:dyDescent="0.3">
      <c r="A28" s="111"/>
      <c r="B28" s="111"/>
      <c r="C28" s="100"/>
      <c r="D28" s="113"/>
      <c r="E28" s="112"/>
      <c r="F28" s="100"/>
      <c r="G28" s="29"/>
      <c r="H28" s="29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</row>
    <row r="29" spans="1:31" s="72" customFormat="1" x14ac:dyDescent="0.3">
      <c r="A29" s="111"/>
      <c r="B29" s="111"/>
      <c r="C29" s="100"/>
      <c r="D29" s="113"/>
      <c r="E29" s="112"/>
      <c r="F29" s="100"/>
      <c r="G29" s="29"/>
      <c r="H29" s="29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</row>
    <row r="30" spans="1:31" x14ac:dyDescent="0.3">
      <c r="A30" s="111"/>
      <c r="B30" s="111"/>
      <c r="C30" s="100"/>
      <c r="D30" s="113"/>
      <c r="E30" s="112"/>
      <c r="F30" s="100"/>
      <c r="G30" s="29"/>
      <c r="H30" s="29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</row>
    <row r="31" spans="1:31" x14ac:dyDescent="0.3">
      <c r="A31" s="111"/>
      <c r="B31" s="111"/>
      <c r="C31" s="100"/>
      <c r="D31" s="113"/>
      <c r="E31" s="112"/>
      <c r="F31" s="100"/>
      <c r="G31" s="29"/>
      <c r="H31" s="29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</row>
    <row r="32" spans="1:31" x14ac:dyDescent="0.3">
      <c r="A32" s="111"/>
      <c r="B32" s="111"/>
      <c r="C32" s="100"/>
      <c r="D32" s="113"/>
      <c r="E32" s="112"/>
      <c r="F32" s="30"/>
      <c r="G32" s="29"/>
      <c r="H32" s="29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spans="1:31" x14ac:dyDescent="0.3">
      <c r="A33" s="111"/>
      <c r="B33" s="111"/>
      <c r="C33" s="100"/>
      <c r="D33" s="113"/>
      <c r="E33" s="112"/>
      <c r="F33" s="30"/>
      <c r="G33" s="29"/>
      <c r="H33" s="29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</row>
    <row r="34" spans="1:31" s="149" customFormat="1" x14ac:dyDescent="0.3">
      <c r="A34" s="111"/>
      <c r="B34" s="111"/>
      <c r="C34" s="100"/>
      <c r="D34" s="113"/>
      <c r="E34" s="112"/>
      <c r="F34" s="30"/>
      <c r="G34" s="29"/>
      <c r="H34" s="29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spans="1:31" x14ac:dyDescent="0.3">
      <c r="A35" s="111"/>
      <c r="B35" s="111"/>
      <c r="C35" s="100"/>
      <c r="D35" s="113"/>
      <c r="E35" s="112"/>
      <c r="F35" s="30"/>
      <c r="G35" s="29"/>
      <c r="H35" s="29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</row>
    <row r="36" spans="1:31" x14ac:dyDescent="0.3">
      <c r="A36" s="111"/>
      <c r="B36" s="111"/>
      <c r="C36" s="100"/>
      <c r="D36" s="113"/>
      <c r="E36" s="112"/>
      <c r="F36" s="30"/>
      <c r="G36" s="29"/>
      <c r="H36" s="29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spans="1:31" x14ac:dyDescent="0.3">
      <c r="A37" s="111"/>
      <c r="B37" s="111"/>
      <c r="C37" s="100"/>
      <c r="D37" s="113"/>
      <c r="E37" s="112"/>
      <c r="F37" s="30"/>
      <c r="G37" s="29"/>
      <c r="H37" s="29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</row>
    <row r="38" spans="1:31" s="149" customFormat="1" x14ac:dyDescent="0.3">
      <c r="A38" s="111"/>
      <c r="B38" s="111"/>
      <c r="C38" s="100"/>
      <c r="D38" s="113"/>
      <c r="E38" s="112"/>
      <c r="F38" s="30"/>
      <c r="G38" s="29"/>
      <c r="H38" s="29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</row>
    <row r="39" spans="1:31" s="86" customFormat="1" x14ac:dyDescent="0.3">
      <c r="A39" s="111"/>
      <c r="B39" s="111"/>
      <c r="C39" s="100"/>
      <c r="D39" s="113"/>
      <c r="E39" s="112"/>
      <c r="F39" s="30"/>
      <c r="G39" s="29"/>
      <c r="H39" s="29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</row>
    <row r="40" spans="1:31" x14ac:dyDescent="0.3">
      <c r="A40" s="111"/>
      <c r="B40" s="111"/>
      <c r="C40" s="100"/>
      <c r="D40" s="113"/>
      <c r="E40" s="112"/>
      <c r="F40" s="30"/>
      <c r="G40" s="29"/>
      <c r="H40" s="29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</row>
    <row r="41" spans="1:31" s="149" customFormat="1" x14ac:dyDescent="0.3">
      <c r="A41" s="111"/>
      <c r="B41" s="111"/>
      <c r="C41" s="100"/>
      <c r="D41" s="113"/>
      <c r="E41" s="112"/>
      <c r="F41" s="30"/>
      <c r="G41" s="29"/>
      <c r="H41" s="29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</row>
    <row r="42" spans="1:31" x14ac:dyDescent="0.3">
      <c r="A42" s="111"/>
      <c r="B42" s="111"/>
      <c r="C42" s="100"/>
      <c r="D42" s="113"/>
      <c r="E42" s="112"/>
      <c r="F42" s="30"/>
      <c r="G42" s="29"/>
      <c r="H42" s="29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</row>
    <row r="43" spans="1:31" x14ac:dyDescent="0.3">
      <c r="A43" s="111"/>
      <c r="B43" s="111"/>
      <c r="C43" s="100"/>
      <c r="D43" s="113"/>
      <c r="E43" s="112"/>
      <c r="F43" s="30"/>
      <c r="G43" s="29"/>
      <c r="H43" s="29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</row>
    <row r="44" spans="1:31" s="86" customFormat="1" x14ac:dyDescent="0.3">
      <c r="A44" s="111"/>
      <c r="B44" s="29"/>
      <c r="C44" s="113"/>
      <c r="D44" s="100"/>
      <c r="E44" s="112"/>
      <c r="F44" s="30"/>
      <c r="G44" s="29"/>
      <c r="H44" s="29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</row>
    <row r="45" spans="1:31" x14ac:dyDescent="0.3">
      <c r="A45" s="111"/>
      <c r="B45" s="29"/>
      <c r="C45" s="113"/>
      <c r="D45" s="100"/>
      <c r="E45" s="112"/>
      <c r="F45" s="30"/>
      <c r="G45" s="29"/>
      <c r="H45" s="29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</row>
    <row r="46" spans="1:31" x14ac:dyDescent="0.3">
      <c r="A46" s="111"/>
      <c r="B46" s="29"/>
      <c r="C46" s="113"/>
      <c r="D46" s="100"/>
      <c r="E46" s="112"/>
      <c r="F46" s="30"/>
      <c r="G46" s="29"/>
      <c r="H46" s="29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</row>
    <row r="47" spans="1:31" s="86" customFormat="1" x14ac:dyDescent="0.3">
      <c r="A47" s="111"/>
      <c r="B47" s="29"/>
      <c r="C47" s="113"/>
      <c r="D47" s="100"/>
      <c r="E47" s="112"/>
      <c r="F47" s="30"/>
      <c r="G47" s="29"/>
      <c r="H47" s="29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</row>
    <row r="48" spans="1:31" x14ac:dyDescent="0.3">
      <c r="A48" s="111"/>
      <c r="B48" s="29"/>
      <c r="C48" s="113"/>
      <c r="D48" s="100"/>
      <c r="E48" s="112"/>
      <c r="F48" s="30"/>
      <c r="G48" s="29"/>
      <c r="H48" s="29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</row>
    <row r="49" spans="1:31" x14ac:dyDescent="0.3">
      <c r="A49" s="111"/>
      <c r="B49" s="29"/>
      <c r="C49" s="113"/>
      <c r="D49" s="100"/>
      <c r="E49" s="112"/>
      <c r="F49" s="30"/>
      <c r="G49" s="29"/>
      <c r="H49" s="29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</row>
    <row r="50" spans="1:31" x14ac:dyDescent="0.3">
      <c r="A50" s="111"/>
      <c r="B50" s="29"/>
      <c r="C50" s="113"/>
      <c r="D50" s="100"/>
      <c r="E50" s="112"/>
      <c r="F50" s="30"/>
      <c r="G50" s="29"/>
      <c r="H50" s="29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</row>
    <row r="51" spans="1:31" x14ac:dyDescent="0.3">
      <c r="A51" s="111"/>
      <c r="B51" s="29"/>
      <c r="C51" s="113"/>
      <c r="D51" s="100"/>
      <c r="E51" s="112"/>
      <c r="F51" s="30"/>
      <c r="G51" s="29"/>
      <c r="H51" s="29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</row>
    <row r="52" spans="1:31" x14ac:dyDescent="0.3">
      <c r="A52" s="111"/>
      <c r="B52" s="29"/>
      <c r="C52" s="113"/>
      <c r="D52" s="100"/>
      <c r="E52" s="112"/>
      <c r="F52" s="30"/>
      <c r="G52" s="29"/>
      <c r="H52" s="29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</row>
    <row r="53" spans="1:31" s="86" customFormat="1" x14ac:dyDescent="0.3">
      <c r="A53" s="111"/>
      <c r="B53" s="29"/>
      <c r="C53" s="113"/>
      <c r="D53" s="100"/>
      <c r="E53" s="112"/>
      <c r="F53" s="30"/>
      <c r="G53" s="29"/>
      <c r="H53" s="29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</row>
    <row r="54" spans="1:31" x14ac:dyDescent="0.3">
      <c r="A54" s="111"/>
      <c r="B54" s="29"/>
      <c r="C54" s="113"/>
      <c r="D54" s="100"/>
      <c r="E54" s="112"/>
      <c r="F54" s="30"/>
      <c r="G54" s="29"/>
      <c r="H54" s="29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</row>
    <row r="55" spans="1:31" x14ac:dyDescent="0.3">
      <c r="A55" s="111"/>
      <c r="B55" s="29"/>
      <c r="C55" s="113"/>
      <c r="D55" s="100"/>
      <c r="E55" s="112"/>
      <c r="F55" s="30"/>
      <c r="G55" s="29"/>
      <c r="H55" s="29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</row>
    <row r="56" spans="1:31" x14ac:dyDescent="0.3">
      <c r="A56" s="111"/>
      <c r="B56" s="29"/>
      <c r="C56" s="113"/>
      <c r="D56" s="100"/>
      <c r="E56" s="112"/>
      <c r="F56" s="30"/>
      <c r="G56" s="29"/>
      <c r="H56" s="29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</row>
    <row r="57" spans="1:31" x14ac:dyDescent="0.3">
      <c r="A57" s="111"/>
      <c r="B57" s="29"/>
      <c r="C57" s="113"/>
      <c r="D57" s="100"/>
      <c r="E57" s="112"/>
      <c r="F57" s="30"/>
      <c r="G57" s="29"/>
      <c r="H57" s="29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</row>
    <row r="58" spans="1:31" x14ac:dyDescent="0.3">
      <c r="A58" s="111"/>
      <c r="B58" s="29"/>
      <c r="C58" s="113"/>
      <c r="D58" s="100"/>
      <c r="E58" s="112"/>
      <c r="F58" s="30"/>
      <c r="G58" s="29"/>
      <c r="H58" s="29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</row>
    <row r="59" spans="1:31" x14ac:dyDescent="0.3">
      <c r="A59" s="111"/>
      <c r="B59" s="29"/>
      <c r="C59" s="113"/>
      <c r="D59" s="100"/>
      <c r="E59" s="112"/>
      <c r="F59" s="30"/>
      <c r="G59" s="29"/>
      <c r="H59" s="29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</row>
    <row r="60" spans="1:31" s="86" customFormat="1" x14ac:dyDescent="0.3">
      <c r="A60" s="111"/>
      <c r="B60" s="29"/>
      <c r="C60" s="113"/>
      <c r="D60" s="100"/>
      <c r="E60" s="112"/>
      <c r="F60" s="30"/>
      <c r="G60" s="29"/>
      <c r="H60" s="29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</row>
    <row r="61" spans="1:31" s="86" customFormat="1" x14ac:dyDescent="0.3">
      <c r="A61" s="141">
        <v>21793</v>
      </c>
      <c r="B61" s="27" t="s">
        <v>25</v>
      </c>
      <c r="C61" s="98">
        <v>32509</v>
      </c>
      <c r="D61" s="108" t="s">
        <v>44</v>
      </c>
      <c r="E61" s="20">
        <v>14.8351919845</v>
      </c>
      <c r="G61" s="92"/>
      <c r="H61" s="92"/>
    </row>
    <row r="62" spans="1:31" s="86" customFormat="1" x14ac:dyDescent="0.3">
      <c r="A62" s="21">
        <v>21793</v>
      </c>
      <c r="B62" s="89" t="s">
        <v>25</v>
      </c>
      <c r="C62" s="23">
        <v>32325</v>
      </c>
      <c r="D62" s="91" t="s">
        <v>45</v>
      </c>
      <c r="E62" s="90">
        <v>2.09891155531</v>
      </c>
      <c r="G62" s="92"/>
      <c r="H62" s="92"/>
    </row>
    <row r="63" spans="1:31" x14ac:dyDescent="0.3">
      <c r="A63" s="27"/>
      <c r="B63" s="27"/>
      <c r="C63" s="88"/>
      <c r="D63" s="80"/>
      <c r="E63" s="70">
        <f>SUM(E61:E62)</f>
        <v>16.93410353981</v>
      </c>
    </row>
    <row r="64" spans="1:31" x14ac:dyDescent="0.3">
      <c r="A64" s="79"/>
      <c r="B64" s="79"/>
      <c r="C64" s="81"/>
      <c r="D64" s="68"/>
      <c r="E64" s="74" t="e">
        <f>#REF!+#REF!+#REF!+#REF!+E44+E47+E48+E49+E50+E53+E54+E55+E56+E57+E60+E63</f>
        <v>#REF!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39997558519241921"/>
  </sheetPr>
  <dimension ref="A1:IH328"/>
  <sheetViews>
    <sheetView topLeftCell="A145" workbookViewId="0">
      <selection activeCell="W194" sqref="W194"/>
    </sheetView>
  </sheetViews>
  <sheetFormatPr defaultRowHeight="14.4" x14ac:dyDescent="0.3"/>
  <cols>
    <col min="1" max="3" width="9.109375" style="25" customWidth="1"/>
    <col min="4" max="4" width="8.88671875" style="25"/>
    <col min="5" max="5" width="16" style="124" customWidth="1"/>
    <col min="6" max="6" width="9.109375" style="61" customWidth="1"/>
    <col min="7" max="7" width="14.109375" style="185" customWidth="1"/>
    <col min="8" max="8" width="9.109375" style="173" customWidth="1"/>
    <col min="9" max="9" width="9.109375" style="150" customWidth="1"/>
    <col min="10" max="10" width="9.109375" style="65" customWidth="1"/>
    <col min="11" max="11" width="17" style="116" customWidth="1"/>
    <col min="12" max="12" width="9.109375" style="13" customWidth="1"/>
    <col min="13" max="13" width="9.109375" style="83" customWidth="1"/>
    <col min="14" max="14" width="9.109375" style="17" customWidth="1"/>
    <col min="15" max="15" width="12.109375" style="169" customWidth="1"/>
    <col min="16" max="16" width="9.109375" style="145" customWidth="1"/>
    <col min="17" max="19" width="9.109375" style="6" customWidth="1"/>
    <col min="20" max="20" width="9.109375" style="165" customWidth="1"/>
    <col min="21" max="21" width="9.109375" style="28" customWidth="1"/>
    <col min="22" max="16384" width="8.88671875" style="169"/>
  </cols>
  <sheetData>
    <row r="1" spans="1:22" ht="40.799999999999997" x14ac:dyDescent="0.3">
      <c r="A1" s="303" t="s">
        <v>96</v>
      </c>
      <c r="B1" s="303"/>
      <c r="C1" s="303"/>
      <c r="D1" s="303"/>
      <c r="E1" s="304" t="s">
        <v>33</v>
      </c>
      <c r="F1" s="304"/>
      <c r="G1" s="304"/>
      <c r="H1" s="304"/>
      <c r="I1" s="51" t="s">
        <v>41</v>
      </c>
      <c r="J1" s="52" t="s">
        <v>40</v>
      </c>
      <c r="K1" s="305" t="s">
        <v>34</v>
      </c>
      <c r="L1" s="305"/>
      <c r="M1" s="84" t="s">
        <v>35</v>
      </c>
      <c r="N1" s="306" t="s">
        <v>36</v>
      </c>
      <c r="O1" s="306"/>
      <c r="P1" s="307" t="s">
        <v>37</v>
      </c>
      <c r="Q1" s="301" t="s">
        <v>48</v>
      </c>
      <c r="R1" s="302"/>
      <c r="S1" s="302"/>
      <c r="T1" s="167" t="s">
        <v>52</v>
      </c>
      <c r="U1" s="198"/>
      <c r="V1" s="76" t="s">
        <v>92</v>
      </c>
    </row>
    <row r="2" spans="1:22" ht="28.8" x14ac:dyDescent="0.3">
      <c r="A2" s="4" t="s">
        <v>7</v>
      </c>
      <c r="B2" s="3" t="s">
        <v>0</v>
      </c>
      <c r="C2" s="3" t="s">
        <v>1</v>
      </c>
      <c r="D2" s="11" t="s">
        <v>8</v>
      </c>
      <c r="E2" s="121" t="s">
        <v>95</v>
      </c>
      <c r="F2" s="58" t="s">
        <v>10</v>
      </c>
      <c r="G2" s="178" t="s">
        <v>12</v>
      </c>
      <c r="H2" s="179" t="s">
        <v>24</v>
      </c>
      <c r="I2" s="49" t="s">
        <v>39</v>
      </c>
      <c r="J2" s="48" t="s">
        <v>42</v>
      </c>
      <c r="K2" s="143" t="s">
        <v>9</v>
      </c>
      <c r="L2" s="12" t="s">
        <v>13</v>
      </c>
      <c r="M2" s="82" t="s">
        <v>14</v>
      </c>
      <c r="N2" s="33" t="s">
        <v>15</v>
      </c>
      <c r="O2" s="140" t="s">
        <v>16</v>
      </c>
      <c r="P2" s="307"/>
      <c r="Q2" s="8" t="s">
        <v>49</v>
      </c>
      <c r="R2" s="8" t="s">
        <v>50</v>
      </c>
      <c r="S2" s="8" t="s">
        <v>51</v>
      </c>
      <c r="T2" s="168" t="s">
        <v>53</v>
      </c>
      <c r="U2" s="202" t="s">
        <v>54</v>
      </c>
    </row>
    <row r="3" spans="1:22" x14ac:dyDescent="0.3">
      <c r="A3" s="2">
        <v>8149</v>
      </c>
      <c r="B3" s="2" t="s">
        <v>25</v>
      </c>
      <c r="C3" s="2" t="s">
        <v>3</v>
      </c>
      <c r="D3" s="110">
        <v>27.651440000000001</v>
      </c>
      <c r="E3" s="122" t="s">
        <v>57</v>
      </c>
      <c r="F3" s="120">
        <v>6.3898169999999999</v>
      </c>
      <c r="G3" s="171"/>
      <c r="H3" s="242"/>
      <c r="I3" s="107">
        <v>0</v>
      </c>
      <c r="J3" s="281">
        <v>0</v>
      </c>
      <c r="K3" s="126"/>
      <c r="L3" s="240"/>
      <c r="M3" s="285">
        <v>21.261620000000001</v>
      </c>
      <c r="N3" s="7">
        <f>D3-O3</f>
        <v>6.3898100000000007</v>
      </c>
      <c r="O3" s="144">
        <v>21.26163</v>
      </c>
      <c r="P3" s="290">
        <v>0</v>
      </c>
      <c r="Q3" s="292">
        <v>0</v>
      </c>
      <c r="R3" s="292">
        <v>0</v>
      </c>
      <c r="S3" s="292">
        <v>6.6220030000000003</v>
      </c>
      <c r="T3" s="43">
        <v>18.757059000000002</v>
      </c>
      <c r="U3" s="153">
        <f>D3-(Q3+R3+S3+T3)</f>
        <v>2.2723779999999998</v>
      </c>
    </row>
    <row r="4" spans="1:22" x14ac:dyDescent="0.3">
      <c r="A4" s="2">
        <v>8150</v>
      </c>
      <c r="B4" s="2" t="s">
        <v>25</v>
      </c>
      <c r="C4" s="2" t="s">
        <v>3</v>
      </c>
      <c r="D4" s="110">
        <v>9.9351680000000009</v>
      </c>
      <c r="E4" s="122"/>
      <c r="F4" s="59"/>
      <c r="G4" s="174"/>
      <c r="H4" s="243"/>
      <c r="I4" s="107">
        <v>0</v>
      </c>
      <c r="J4" s="281">
        <v>0</v>
      </c>
      <c r="K4" s="126"/>
      <c r="L4" s="127"/>
      <c r="M4" s="285">
        <v>9.9351680000000009</v>
      </c>
      <c r="N4" s="7">
        <f t="shared" ref="N4:N67" si="0">D4-O4</f>
        <v>0</v>
      </c>
      <c r="O4" s="144">
        <v>9.9351680000000009</v>
      </c>
      <c r="P4" s="290">
        <v>0</v>
      </c>
      <c r="Q4" s="292">
        <v>0</v>
      </c>
      <c r="R4" s="292">
        <v>6.8141179999999997</v>
      </c>
      <c r="S4" s="292">
        <v>3.1210490000000002</v>
      </c>
      <c r="T4" s="43">
        <v>0</v>
      </c>
      <c r="U4" s="153">
        <f t="shared" ref="U4:U63" si="1">D4-(Q4+R4+S4+T4)</f>
        <v>1.0000000010279564E-6</v>
      </c>
    </row>
    <row r="5" spans="1:22" x14ac:dyDescent="0.3">
      <c r="A5" s="2">
        <v>8152</v>
      </c>
      <c r="B5" s="2" t="s">
        <v>25</v>
      </c>
      <c r="C5" s="2" t="s">
        <v>3</v>
      </c>
      <c r="D5" s="110">
        <v>8.0625979999999995</v>
      </c>
      <c r="E5" s="122" t="s">
        <v>61</v>
      </c>
      <c r="F5" s="120">
        <v>8.0625979999999995</v>
      </c>
      <c r="G5" s="174"/>
      <c r="H5" s="243"/>
      <c r="I5" s="107">
        <v>0</v>
      </c>
      <c r="J5" s="281">
        <v>0</v>
      </c>
      <c r="K5" s="126"/>
      <c r="L5" s="127"/>
      <c r="M5" s="285"/>
      <c r="N5" s="7">
        <f t="shared" si="0"/>
        <v>8.0625979999999995</v>
      </c>
      <c r="O5" s="144">
        <v>0</v>
      </c>
      <c r="P5" s="290">
        <v>6.3602109999999996</v>
      </c>
      <c r="Q5" s="292">
        <v>0.54900599999999999</v>
      </c>
      <c r="R5" s="292">
        <v>0</v>
      </c>
      <c r="S5" s="292">
        <v>0</v>
      </c>
      <c r="T5" s="43">
        <v>0.24870800000000001</v>
      </c>
      <c r="U5" s="153">
        <f t="shared" si="1"/>
        <v>7.2648839999999995</v>
      </c>
    </row>
    <row r="6" spans="1:22" x14ac:dyDescent="0.3">
      <c r="A6" s="2">
        <v>8156</v>
      </c>
      <c r="B6" s="2" t="s">
        <v>25</v>
      </c>
      <c r="C6" s="2" t="s">
        <v>3</v>
      </c>
      <c r="D6" s="110">
        <v>20.526260000000001</v>
      </c>
      <c r="E6" s="122"/>
      <c r="F6" s="120"/>
      <c r="G6" s="180"/>
      <c r="H6" s="244"/>
      <c r="I6" s="107">
        <v>0</v>
      </c>
      <c r="J6" s="281">
        <v>0</v>
      </c>
      <c r="K6" s="126"/>
      <c r="L6" s="127"/>
      <c r="M6" s="285">
        <v>20.526260000000001</v>
      </c>
      <c r="N6" s="7">
        <f t="shared" si="0"/>
        <v>0</v>
      </c>
      <c r="O6" s="144">
        <v>20.526260000000001</v>
      </c>
      <c r="P6" s="290">
        <v>0</v>
      </c>
      <c r="Q6" s="292">
        <v>1.0735E-2</v>
      </c>
      <c r="R6" s="292">
        <v>7.7348699999999999</v>
      </c>
      <c r="S6" s="292">
        <v>12.78065</v>
      </c>
      <c r="T6" s="43">
        <v>0</v>
      </c>
      <c r="U6" s="153">
        <f t="shared" si="1"/>
        <v>5.0000000015870683E-6</v>
      </c>
    </row>
    <row r="7" spans="1:22" x14ac:dyDescent="0.3">
      <c r="A7" s="2">
        <v>8157</v>
      </c>
      <c r="B7" s="2" t="s">
        <v>25</v>
      </c>
      <c r="C7" s="2" t="s">
        <v>3</v>
      </c>
      <c r="D7" s="110">
        <v>17.995999999999999</v>
      </c>
      <c r="E7" s="122" t="s">
        <v>61</v>
      </c>
      <c r="F7" s="120">
        <v>14.633082999999999</v>
      </c>
      <c r="G7" s="192"/>
      <c r="H7" s="245"/>
      <c r="I7" s="107">
        <v>0</v>
      </c>
      <c r="J7" s="281">
        <v>0</v>
      </c>
      <c r="K7" s="126"/>
      <c r="L7" s="127"/>
      <c r="M7" s="285">
        <v>3.3629190000000002</v>
      </c>
      <c r="N7" s="7">
        <f t="shared" si="0"/>
        <v>14.633080999999999</v>
      </c>
      <c r="O7" s="144">
        <v>3.3629190000000002</v>
      </c>
      <c r="P7" s="290">
        <v>10.37936</v>
      </c>
      <c r="Q7" s="292">
        <v>0</v>
      </c>
      <c r="R7" s="292">
        <v>15.535220000000001</v>
      </c>
      <c r="S7" s="292">
        <v>1.885537</v>
      </c>
      <c r="T7" s="43">
        <v>0</v>
      </c>
      <c r="U7" s="153">
        <f t="shared" si="1"/>
        <v>0.57524299999999684</v>
      </c>
    </row>
    <row r="8" spans="1:22" ht="14.4" customHeight="1" x14ac:dyDescent="0.3">
      <c r="A8" s="2">
        <v>8158</v>
      </c>
      <c r="B8" s="2" t="s">
        <v>25</v>
      </c>
      <c r="C8" s="2" t="s">
        <v>3</v>
      </c>
      <c r="D8" s="110">
        <v>12.24521</v>
      </c>
      <c r="E8" s="192" t="s">
        <v>61</v>
      </c>
      <c r="F8" s="120">
        <v>8.2607350000000004</v>
      </c>
      <c r="G8" s="180" t="s">
        <v>97</v>
      </c>
      <c r="H8" s="246">
        <v>3.984477</v>
      </c>
      <c r="I8" s="107">
        <v>2.4195979999999997</v>
      </c>
      <c r="J8" s="281">
        <v>1.028791</v>
      </c>
      <c r="K8" s="126"/>
      <c r="L8" s="127"/>
      <c r="M8" s="285"/>
      <c r="N8" s="7">
        <f t="shared" si="0"/>
        <v>12.24521</v>
      </c>
      <c r="O8" s="144">
        <v>0</v>
      </c>
      <c r="P8" s="290">
        <v>0</v>
      </c>
      <c r="Q8" s="292">
        <v>0</v>
      </c>
      <c r="R8" s="292">
        <v>2.5071099999999999</v>
      </c>
      <c r="S8" s="292">
        <v>8.3472939999999998</v>
      </c>
      <c r="T8" s="43">
        <v>0</v>
      </c>
      <c r="U8" s="153">
        <f t="shared" si="1"/>
        <v>1.3908060000000013</v>
      </c>
    </row>
    <row r="9" spans="1:22" x14ac:dyDescent="0.3">
      <c r="A9" s="2">
        <v>8159</v>
      </c>
      <c r="B9" s="2" t="s">
        <v>25</v>
      </c>
      <c r="C9" s="2" t="s">
        <v>3</v>
      </c>
      <c r="D9" s="110">
        <v>8.0197289999999999</v>
      </c>
      <c r="E9" s="122" t="s">
        <v>61</v>
      </c>
      <c r="F9" s="120">
        <v>8.0197289999999999</v>
      </c>
      <c r="G9" s="180"/>
      <c r="H9" s="244"/>
      <c r="I9" s="107">
        <v>3.8230689999999998</v>
      </c>
      <c r="J9" s="281">
        <v>3.8230689999999998</v>
      </c>
      <c r="K9" s="128"/>
      <c r="L9" s="15"/>
      <c r="M9" s="285"/>
      <c r="N9" s="7">
        <f t="shared" si="0"/>
        <v>8.0197289999999999</v>
      </c>
      <c r="O9" s="144">
        <v>0</v>
      </c>
      <c r="P9" s="290">
        <v>0</v>
      </c>
      <c r="Q9" s="292">
        <v>0</v>
      </c>
      <c r="R9" s="292">
        <v>1.66795</v>
      </c>
      <c r="S9" s="292">
        <v>3.2198600000000002</v>
      </c>
      <c r="T9" s="43">
        <v>0</v>
      </c>
      <c r="U9" s="153">
        <f t="shared" si="1"/>
        <v>3.1319189999999999</v>
      </c>
    </row>
    <row r="10" spans="1:22" x14ac:dyDescent="0.3">
      <c r="A10" s="2">
        <v>8163</v>
      </c>
      <c r="B10" s="2" t="s">
        <v>25</v>
      </c>
      <c r="C10" s="2" t="s">
        <v>3</v>
      </c>
      <c r="D10" s="110">
        <v>43.122439999999997</v>
      </c>
      <c r="E10" s="122" t="s">
        <v>57</v>
      </c>
      <c r="F10" s="120">
        <v>43.122439</v>
      </c>
      <c r="G10" s="171"/>
      <c r="H10" s="247"/>
      <c r="I10" s="107">
        <v>0</v>
      </c>
      <c r="J10" s="281">
        <v>0</v>
      </c>
      <c r="K10" s="126"/>
      <c r="L10" s="127"/>
      <c r="M10" s="285"/>
      <c r="N10" s="7">
        <f t="shared" si="0"/>
        <v>5.1847199999999987</v>
      </c>
      <c r="O10" s="144">
        <v>37.937719999999999</v>
      </c>
      <c r="P10" s="290">
        <v>0</v>
      </c>
      <c r="Q10" s="292">
        <v>7.2808310000000001</v>
      </c>
      <c r="R10" s="292">
        <v>28.219570000000001</v>
      </c>
      <c r="S10" s="292">
        <v>7.6220319999999999</v>
      </c>
      <c r="T10" s="43">
        <v>0</v>
      </c>
      <c r="U10" s="153">
        <f t="shared" si="1"/>
        <v>6.9999999965375537E-6</v>
      </c>
    </row>
    <row r="11" spans="1:22" x14ac:dyDescent="0.3">
      <c r="A11" s="2">
        <v>8164</v>
      </c>
      <c r="B11" s="2" t="s">
        <v>25</v>
      </c>
      <c r="C11" s="2" t="s">
        <v>3</v>
      </c>
      <c r="D11" s="110">
        <v>20.976150000000001</v>
      </c>
      <c r="E11" s="122" t="s">
        <v>57</v>
      </c>
      <c r="F11" s="120">
        <v>20.976154000000001</v>
      </c>
      <c r="G11" s="174"/>
      <c r="H11" s="243"/>
      <c r="I11" s="107">
        <v>0</v>
      </c>
      <c r="J11" s="281">
        <v>0</v>
      </c>
      <c r="K11" s="129"/>
      <c r="L11" s="130"/>
      <c r="M11" s="73"/>
      <c r="N11" s="7">
        <f t="shared" si="0"/>
        <v>4.4690300000000001</v>
      </c>
      <c r="O11" s="144">
        <v>16.50712</v>
      </c>
      <c r="P11" s="290">
        <v>0</v>
      </c>
      <c r="Q11" s="292">
        <v>15.56231</v>
      </c>
      <c r="R11" s="292">
        <v>5.0427410000000004</v>
      </c>
      <c r="S11" s="292">
        <v>0</v>
      </c>
      <c r="T11" s="43">
        <v>0</v>
      </c>
      <c r="U11" s="153">
        <f t="shared" si="1"/>
        <v>0.37109900000000096</v>
      </c>
    </row>
    <row r="12" spans="1:22" x14ac:dyDescent="0.3">
      <c r="A12" s="2">
        <v>8166</v>
      </c>
      <c r="B12" s="2" t="s">
        <v>25</v>
      </c>
      <c r="C12" s="2" t="s">
        <v>3</v>
      </c>
      <c r="D12" s="110">
        <v>14.13218</v>
      </c>
      <c r="E12" s="122" t="s">
        <v>57</v>
      </c>
      <c r="F12" s="120">
        <v>14.132182</v>
      </c>
      <c r="G12" s="174"/>
      <c r="H12" s="243"/>
      <c r="I12" s="107">
        <v>0</v>
      </c>
      <c r="J12" s="281">
        <v>0</v>
      </c>
      <c r="K12" s="126"/>
      <c r="L12" s="130"/>
      <c r="M12" s="73"/>
      <c r="N12" s="7">
        <f t="shared" si="0"/>
        <v>0</v>
      </c>
      <c r="O12" s="144">
        <v>14.13218</v>
      </c>
      <c r="P12" s="290">
        <v>0</v>
      </c>
      <c r="Q12" s="292">
        <v>2.6678500000000001</v>
      </c>
      <c r="R12" s="292">
        <v>10.05195</v>
      </c>
      <c r="S12" s="292">
        <v>0</v>
      </c>
      <c r="T12" s="43">
        <v>0</v>
      </c>
      <c r="U12" s="153">
        <f t="shared" si="1"/>
        <v>1.4123800000000006</v>
      </c>
    </row>
    <row r="13" spans="1:22" x14ac:dyDescent="0.3">
      <c r="A13" s="2">
        <v>8168</v>
      </c>
      <c r="B13" s="2" t="s">
        <v>25</v>
      </c>
      <c r="C13" s="2" t="s">
        <v>3</v>
      </c>
      <c r="D13" s="110">
        <v>13.35557</v>
      </c>
      <c r="E13" s="122" t="s">
        <v>57</v>
      </c>
      <c r="F13" s="120">
        <v>13.355568</v>
      </c>
      <c r="G13" s="180"/>
      <c r="H13" s="244"/>
      <c r="I13" s="107">
        <v>0</v>
      </c>
      <c r="J13" s="281">
        <v>0.462339</v>
      </c>
      <c r="K13" s="129"/>
      <c r="L13" s="130"/>
      <c r="M13" s="73"/>
      <c r="N13" s="7">
        <f t="shared" si="0"/>
        <v>0</v>
      </c>
      <c r="O13" s="144">
        <v>13.35557</v>
      </c>
      <c r="P13" s="290">
        <v>0</v>
      </c>
      <c r="Q13" s="292">
        <v>11.29494</v>
      </c>
      <c r="R13" s="292">
        <v>0</v>
      </c>
      <c r="S13" s="292">
        <v>2.060632</v>
      </c>
      <c r="T13" s="43">
        <v>0</v>
      </c>
      <c r="U13" s="153">
        <f t="shared" si="1"/>
        <v>-2.0000000002795559E-6</v>
      </c>
    </row>
    <row r="14" spans="1:22" x14ac:dyDescent="0.3">
      <c r="A14" s="2">
        <v>8170</v>
      </c>
      <c r="B14" s="2" t="s">
        <v>25</v>
      </c>
      <c r="C14" s="2" t="s">
        <v>3</v>
      </c>
      <c r="D14" s="110">
        <v>100.42310000000001</v>
      </c>
      <c r="E14" s="122" t="s">
        <v>59</v>
      </c>
      <c r="F14" s="120">
        <v>100.423118</v>
      </c>
      <c r="G14" s="171"/>
      <c r="H14" s="242"/>
      <c r="I14" s="107">
        <v>0</v>
      </c>
      <c r="J14" s="281">
        <v>0</v>
      </c>
      <c r="K14" s="129"/>
      <c r="L14" s="130"/>
      <c r="M14" s="73"/>
      <c r="N14" s="7">
        <f t="shared" si="0"/>
        <v>50.028310000000005</v>
      </c>
      <c r="O14" s="144">
        <v>50.39479</v>
      </c>
      <c r="P14" s="290">
        <v>0</v>
      </c>
      <c r="Q14" s="292">
        <v>75.464849999999998</v>
      </c>
      <c r="R14" s="292">
        <v>24.958269999999999</v>
      </c>
      <c r="S14" s="292">
        <v>0</v>
      </c>
      <c r="T14" s="43">
        <v>0</v>
      </c>
      <c r="U14" s="153">
        <f t="shared" si="1"/>
        <v>-1.9999999992137418E-5</v>
      </c>
    </row>
    <row r="15" spans="1:22" x14ac:dyDescent="0.3">
      <c r="A15" s="2">
        <v>8174</v>
      </c>
      <c r="B15" s="2" t="s">
        <v>25</v>
      </c>
      <c r="C15" s="2" t="s">
        <v>3</v>
      </c>
      <c r="D15" s="110">
        <v>38.267330000000001</v>
      </c>
      <c r="E15" s="122" t="s">
        <v>56</v>
      </c>
      <c r="F15" s="120">
        <v>38.267327999999999</v>
      </c>
      <c r="G15" s="174"/>
      <c r="H15" s="243"/>
      <c r="I15" s="107">
        <v>0</v>
      </c>
      <c r="J15" s="281">
        <v>0</v>
      </c>
      <c r="K15" s="129"/>
      <c r="L15" s="130"/>
      <c r="M15" s="73"/>
      <c r="N15" s="7">
        <f t="shared" si="0"/>
        <v>26.533340000000003</v>
      </c>
      <c r="O15" s="144">
        <v>11.73399</v>
      </c>
      <c r="P15" s="290">
        <v>0</v>
      </c>
      <c r="Q15" s="292">
        <v>31.34412</v>
      </c>
      <c r="R15" s="292">
        <v>2.915038</v>
      </c>
      <c r="S15" s="292">
        <v>0</v>
      </c>
      <c r="T15" s="43">
        <v>0</v>
      </c>
      <c r="U15" s="153">
        <f t="shared" si="1"/>
        <v>4.0081720000000018</v>
      </c>
    </row>
    <row r="16" spans="1:22" x14ac:dyDescent="0.3">
      <c r="A16" s="2">
        <v>8175</v>
      </c>
      <c r="B16" s="2" t="s">
        <v>25</v>
      </c>
      <c r="C16" s="2" t="s">
        <v>3</v>
      </c>
      <c r="D16" s="110">
        <v>14.85638</v>
      </c>
      <c r="E16" s="122" t="s">
        <v>56</v>
      </c>
      <c r="F16" s="120">
        <v>11.406174999999999</v>
      </c>
      <c r="G16" s="180"/>
      <c r="H16" s="244"/>
      <c r="I16" s="107">
        <v>0</v>
      </c>
      <c r="J16" s="281">
        <v>0</v>
      </c>
      <c r="K16" s="128"/>
      <c r="L16" s="15"/>
      <c r="M16" s="73">
        <v>3.450205</v>
      </c>
      <c r="N16" s="7">
        <f t="shared" si="0"/>
        <v>0</v>
      </c>
      <c r="O16" s="144">
        <v>14.85638</v>
      </c>
      <c r="P16" s="290">
        <v>0</v>
      </c>
      <c r="Q16" s="292">
        <v>11.943110000000001</v>
      </c>
      <c r="R16" s="292">
        <v>2.9132720000000001</v>
      </c>
      <c r="S16" s="292">
        <v>0</v>
      </c>
      <c r="T16" s="43">
        <v>0</v>
      </c>
      <c r="U16" s="153">
        <f t="shared" si="1"/>
        <v>-2.0000000002795559E-6</v>
      </c>
    </row>
    <row r="17" spans="1:21" x14ac:dyDescent="0.3">
      <c r="A17" s="2">
        <v>8176</v>
      </c>
      <c r="B17" s="2" t="s">
        <v>25</v>
      </c>
      <c r="C17" s="2" t="s">
        <v>3</v>
      </c>
      <c r="D17" s="110">
        <v>24.388280000000002</v>
      </c>
      <c r="E17" s="122" t="s">
        <v>56</v>
      </c>
      <c r="F17" s="120">
        <v>24.388206</v>
      </c>
      <c r="G17" s="174"/>
      <c r="H17" s="243"/>
      <c r="I17" s="107">
        <v>0</v>
      </c>
      <c r="J17" s="281">
        <v>0</v>
      </c>
      <c r="K17" s="128"/>
      <c r="L17" s="15"/>
      <c r="M17" s="73">
        <v>7.2999999999999999E-5</v>
      </c>
      <c r="N17" s="7">
        <f t="shared" si="0"/>
        <v>0.58288000000000295</v>
      </c>
      <c r="O17" s="144">
        <v>23.805399999999999</v>
      </c>
      <c r="P17" s="290">
        <v>0</v>
      </c>
      <c r="Q17" s="292">
        <v>13.23443</v>
      </c>
      <c r="R17" s="292">
        <v>10.67009</v>
      </c>
      <c r="S17" s="292">
        <v>0.48375899999999999</v>
      </c>
      <c r="T17" s="43">
        <v>0</v>
      </c>
      <c r="U17" s="153">
        <f t="shared" si="1"/>
        <v>1.0000000045806701E-6</v>
      </c>
    </row>
    <row r="18" spans="1:21" x14ac:dyDescent="0.3">
      <c r="A18" s="2">
        <v>8177</v>
      </c>
      <c r="B18" s="2" t="s">
        <v>25</v>
      </c>
      <c r="C18" s="2" t="s">
        <v>3</v>
      </c>
      <c r="D18" s="110">
        <v>8.376277</v>
      </c>
      <c r="E18" s="122" t="s">
        <v>56</v>
      </c>
      <c r="F18" s="120">
        <v>8.376277</v>
      </c>
      <c r="G18" s="171"/>
      <c r="H18" s="242"/>
      <c r="I18" s="107">
        <v>0</v>
      </c>
      <c r="J18" s="281">
        <v>0</v>
      </c>
      <c r="K18" s="128"/>
      <c r="L18" s="15"/>
      <c r="M18" s="73"/>
      <c r="N18" s="7">
        <f t="shared" si="0"/>
        <v>8.376277</v>
      </c>
      <c r="O18" s="144">
        <v>0</v>
      </c>
      <c r="P18" s="290">
        <v>0</v>
      </c>
      <c r="Q18" s="292">
        <v>0.60897100000000004</v>
      </c>
      <c r="R18" s="292">
        <v>0</v>
      </c>
      <c r="S18" s="292">
        <v>0</v>
      </c>
      <c r="T18" s="43">
        <v>0</v>
      </c>
      <c r="U18" s="153">
        <f t="shared" si="1"/>
        <v>7.7673059999999996</v>
      </c>
    </row>
    <row r="19" spans="1:21" x14ac:dyDescent="0.3">
      <c r="A19" s="2">
        <v>8178</v>
      </c>
      <c r="B19" s="2" t="s">
        <v>25</v>
      </c>
      <c r="C19" s="2" t="s">
        <v>3</v>
      </c>
      <c r="D19" s="110">
        <v>5.0897290000000002</v>
      </c>
      <c r="E19" s="122" t="s">
        <v>56</v>
      </c>
      <c r="F19" s="120">
        <v>5.0897290000000002</v>
      </c>
      <c r="G19" s="180"/>
      <c r="H19" s="244"/>
      <c r="I19" s="107">
        <v>0</v>
      </c>
      <c r="J19" s="281">
        <v>0</v>
      </c>
      <c r="K19" s="129"/>
      <c r="L19" s="130"/>
      <c r="M19" s="73"/>
      <c r="N19" s="7">
        <f t="shared" si="0"/>
        <v>5.0897290000000002</v>
      </c>
      <c r="O19" s="144">
        <v>0</v>
      </c>
      <c r="P19" s="290">
        <v>0</v>
      </c>
      <c r="Q19" s="292">
        <v>0</v>
      </c>
      <c r="R19" s="292">
        <v>0</v>
      </c>
      <c r="S19" s="292">
        <v>5.0897309999999996</v>
      </c>
      <c r="T19" s="43">
        <v>0</v>
      </c>
      <c r="U19" s="153">
        <f t="shared" si="1"/>
        <v>-1.9999999993913775E-6</v>
      </c>
    </row>
    <row r="20" spans="1:21" x14ac:dyDescent="0.3">
      <c r="A20" s="2">
        <v>8188</v>
      </c>
      <c r="B20" s="2" t="s">
        <v>25</v>
      </c>
      <c r="C20" s="2" t="s">
        <v>3</v>
      </c>
      <c r="D20" s="110">
        <v>7.2744650000000002</v>
      </c>
      <c r="E20" s="122" t="s">
        <v>57</v>
      </c>
      <c r="F20" s="120">
        <v>7.2744650000000002</v>
      </c>
      <c r="G20" s="171"/>
      <c r="H20" s="242"/>
      <c r="I20" s="107">
        <v>0</v>
      </c>
      <c r="J20" s="281">
        <v>0</v>
      </c>
      <c r="K20" s="128"/>
      <c r="L20" s="15"/>
      <c r="M20" s="285"/>
      <c r="N20" s="7">
        <f t="shared" si="0"/>
        <v>7.2744650000000002</v>
      </c>
      <c r="O20" s="144">
        <v>0</v>
      </c>
      <c r="P20" s="290">
        <v>0</v>
      </c>
      <c r="Q20" s="292">
        <v>0</v>
      </c>
      <c r="R20" s="292">
        <v>3.9805069999999998</v>
      </c>
      <c r="S20" s="292">
        <v>3.2939579999999999</v>
      </c>
      <c r="T20" s="43">
        <v>0</v>
      </c>
      <c r="U20" s="153">
        <f t="shared" si="1"/>
        <v>0</v>
      </c>
    </row>
    <row r="21" spans="1:21" x14ac:dyDescent="0.3">
      <c r="A21" s="2">
        <v>8189</v>
      </c>
      <c r="B21" s="2" t="s">
        <v>25</v>
      </c>
      <c r="C21" s="2" t="s">
        <v>3</v>
      </c>
      <c r="D21" s="110">
        <v>74.127629999999996</v>
      </c>
      <c r="E21" s="122" t="s">
        <v>65</v>
      </c>
      <c r="F21" s="120">
        <v>74.127626000000006</v>
      </c>
      <c r="G21" s="171"/>
      <c r="H21" s="242"/>
      <c r="I21" s="107">
        <v>0.27288200000000001</v>
      </c>
      <c r="J21" s="281">
        <v>0</v>
      </c>
      <c r="K21" s="128"/>
      <c r="L21" s="15"/>
      <c r="M21" s="73"/>
      <c r="N21" s="7">
        <f t="shared" si="0"/>
        <v>74.127629999999996</v>
      </c>
      <c r="O21" s="144">
        <v>0</v>
      </c>
      <c r="P21" s="290">
        <v>1.887656</v>
      </c>
      <c r="Q21" s="292">
        <v>0</v>
      </c>
      <c r="R21" s="292">
        <v>73.854740000000007</v>
      </c>
      <c r="S21" s="292">
        <v>0.27288299999999999</v>
      </c>
      <c r="T21" s="43">
        <v>0</v>
      </c>
      <c r="U21" s="153">
        <f t="shared" si="1"/>
        <v>6.9999999965375537E-6</v>
      </c>
    </row>
    <row r="22" spans="1:21" x14ac:dyDescent="0.3">
      <c r="A22" s="2">
        <v>8190</v>
      </c>
      <c r="B22" s="2" t="s">
        <v>25</v>
      </c>
      <c r="C22" s="2" t="s">
        <v>3</v>
      </c>
      <c r="D22" s="110">
        <v>5.7687179999999998</v>
      </c>
      <c r="E22" s="122"/>
      <c r="F22" s="120"/>
      <c r="G22" s="171"/>
      <c r="H22" s="242"/>
      <c r="I22" s="107">
        <v>0</v>
      </c>
      <c r="J22" s="281">
        <v>0</v>
      </c>
      <c r="K22" s="128"/>
      <c r="L22" s="15"/>
      <c r="M22" s="73">
        <v>5.7687179999999998</v>
      </c>
      <c r="N22" s="7">
        <f t="shared" si="0"/>
        <v>0</v>
      </c>
      <c r="O22" s="144">
        <v>5.7687179999999998</v>
      </c>
      <c r="P22" s="290">
        <v>0</v>
      </c>
      <c r="Q22" s="292">
        <v>0</v>
      </c>
      <c r="R22" s="292">
        <v>0.56864899999999996</v>
      </c>
      <c r="S22" s="292">
        <v>5.2000679999999999</v>
      </c>
      <c r="T22" s="43">
        <v>0</v>
      </c>
      <c r="U22" s="153">
        <f t="shared" si="1"/>
        <v>1.000000000139778E-6</v>
      </c>
    </row>
    <row r="23" spans="1:21" x14ac:dyDescent="0.3">
      <c r="A23" s="2">
        <v>8191</v>
      </c>
      <c r="B23" s="2" t="s">
        <v>25</v>
      </c>
      <c r="C23" s="2" t="s">
        <v>3</v>
      </c>
      <c r="D23" s="110">
        <v>13.532769999999999</v>
      </c>
      <c r="E23" s="122" t="s">
        <v>59</v>
      </c>
      <c r="F23" s="120">
        <v>13.532767</v>
      </c>
      <c r="G23" s="171"/>
      <c r="H23" s="242"/>
      <c r="I23" s="107">
        <v>1.1140889999999999</v>
      </c>
      <c r="J23" s="281">
        <v>1.078865</v>
      </c>
      <c r="K23" s="128"/>
      <c r="L23" s="15"/>
      <c r="M23" s="73"/>
      <c r="N23" s="7">
        <f t="shared" si="0"/>
        <v>13.532769999999999</v>
      </c>
      <c r="O23" s="144">
        <v>0</v>
      </c>
      <c r="P23" s="290">
        <v>0</v>
      </c>
      <c r="Q23" s="292">
        <v>6.793965</v>
      </c>
      <c r="R23" s="292">
        <v>5.6247509999999998</v>
      </c>
      <c r="S23" s="292">
        <v>0</v>
      </c>
      <c r="T23" s="43">
        <v>1.114052</v>
      </c>
      <c r="U23" s="153">
        <f t="shared" si="1"/>
        <v>1.9999999985031991E-6</v>
      </c>
    </row>
    <row r="24" spans="1:21" s="57" customFormat="1" x14ac:dyDescent="0.3">
      <c r="A24" s="2">
        <v>8193</v>
      </c>
      <c r="B24" s="2" t="s">
        <v>25</v>
      </c>
      <c r="C24" s="2" t="s">
        <v>3</v>
      </c>
      <c r="D24" s="110">
        <v>13.749930000000001</v>
      </c>
      <c r="E24" s="122" t="s">
        <v>59</v>
      </c>
      <c r="F24" s="120">
        <v>13.749930000000001</v>
      </c>
      <c r="G24" s="171"/>
      <c r="H24" s="247"/>
      <c r="I24" s="107">
        <v>0</v>
      </c>
      <c r="J24" s="281">
        <v>0</v>
      </c>
      <c r="K24" s="95"/>
      <c r="L24" s="95"/>
      <c r="M24" s="73"/>
      <c r="N24" s="7">
        <f t="shared" si="0"/>
        <v>13.749930000000001</v>
      </c>
      <c r="O24" s="144">
        <v>0</v>
      </c>
      <c r="P24" s="290">
        <v>0</v>
      </c>
      <c r="Q24" s="292">
        <v>13.749930000000001</v>
      </c>
      <c r="R24" s="292">
        <v>0</v>
      </c>
      <c r="S24" s="292">
        <v>0</v>
      </c>
      <c r="T24" s="43">
        <v>0</v>
      </c>
      <c r="U24" s="153">
        <f t="shared" si="1"/>
        <v>0</v>
      </c>
    </row>
    <row r="25" spans="1:21" x14ac:dyDescent="0.3">
      <c r="A25" s="2">
        <v>8194</v>
      </c>
      <c r="B25" s="2" t="s">
        <v>25</v>
      </c>
      <c r="C25" s="2" t="s">
        <v>3</v>
      </c>
      <c r="D25" s="110">
        <v>5.3121010000000002</v>
      </c>
      <c r="E25" s="122" t="s">
        <v>57</v>
      </c>
      <c r="F25" s="120">
        <v>5.3121010000000002</v>
      </c>
      <c r="G25" s="171"/>
      <c r="H25" s="242"/>
      <c r="I25" s="107">
        <v>0</v>
      </c>
      <c r="J25" s="281">
        <v>0</v>
      </c>
      <c r="K25" s="128"/>
      <c r="L25" s="15"/>
      <c r="M25" s="73"/>
      <c r="N25" s="7">
        <f t="shared" si="0"/>
        <v>5.3121010000000002</v>
      </c>
      <c r="O25" s="144">
        <v>0</v>
      </c>
      <c r="P25" s="290">
        <v>0</v>
      </c>
      <c r="Q25" s="292">
        <v>0</v>
      </c>
      <c r="R25" s="292">
        <v>3.8992019999999998</v>
      </c>
      <c r="S25" s="292">
        <v>1.4128989999999999</v>
      </c>
      <c r="T25" s="43">
        <v>0</v>
      </c>
      <c r="U25" s="153">
        <f t="shared" si="1"/>
        <v>0</v>
      </c>
    </row>
    <row r="26" spans="1:21" x14ac:dyDescent="0.3">
      <c r="A26" s="2">
        <v>8195</v>
      </c>
      <c r="B26" s="2" t="s">
        <v>25</v>
      </c>
      <c r="C26" s="2" t="s">
        <v>3</v>
      </c>
      <c r="D26" s="110">
        <v>5.219106</v>
      </c>
      <c r="E26" s="122" t="s">
        <v>98</v>
      </c>
      <c r="F26" s="120">
        <v>5.219106</v>
      </c>
      <c r="G26" s="171"/>
      <c r="H26" s="242"/>
      <c r="I26" s="107">
        <v>0</v>
      </c>
      <c r="J26" s="281">
        <v>0</v>
      </c>
      <c r="K26" s="128"/>
      <c r="L26" s="15"/>
      <c r="M26" s="73">
        <v>0.83656200000000003</v>
      </c>
      <c r="N26" s="7">
        <f t="shared" si="0"/>
        <v>4.3825430000000001</v>
      </c>
      <c r="O26" s="144">
        <v>0.83656299999999995</v>
      </c>
      <c r="P26" s="290">
        <v>0</v>
      </c>
      <c r="Q26" s="292">
        <v>5.219106</v>
      </c>
      <c r="R26" s="292">
        <v>0</v>
      </c>
      <c r="S26" s="292">
        <v>0</v>
      </c>
      <c r="T26" s="43">
        <v>0</v>
      </c>
      <c r="U26" s="153">
        <f t="shared" si="1"/>
        <v>0</v>
      </c>
    </row>
    <row r="27" spans="1:21" x14ac:dyDescent="0.3">
      <c r="A27" s="2">
        <v>8197</v>
      </c>
      <c r="B27" s="2" t="s">
        <v>25</v>
      </c>
      <c r="C27" s="2" t="s">
        <v>3</v>
      </c>
      <c r="D27" s="110">
        <v>26.36158</v>
      </c>
      <c r="E27" s="122" t="s">
        <v>57</v>
      </c>
      <c r="F27" s="120">
        <v>26.36158</v>
      </c>
      <c r="G27" s="180"/>
      <c r="H27" s="244"/>
      <c r="I27" s="107">
        <v>0</v>
      </c>
      <c r="J27" s="281">
        <v>0</v>
      </c>
      <c r="K27" s="129"/>
      <c r="L27" s="130"/>
      <c r="M27" s="73"/>
      <c r="N27" s="7">
        <f t="shared" si="0"/>
        <v>20.651540000000001</v>
      </c>
      <c r="O27" s="144">
        <v>5.7100400000000002</v>
      </c>
      <c r="P27" s="290">
        <v>4.0604060000000004</v>
      </c>
      <c r="Q27" s="292">
        <v>11.741709999999999</v>
      </c>
      <c r="R27" s="292">
        <v>14.171110000000001</v>
      </c>
      <c r="S27" s="292">
        <v>0.44876300000000002</v>
      </c>
      <c r="T27" s="43">
        <v>0</v>
      </c>
      <c r="U27" s="153">
        <f t="shared" si="1"/>
        <v>-2.9999999995311555E-6</v>
      </c>
    </row>
    <row r="28" spans="1:21" x14ac:dyDescent="0.3">
      <c r="A28" s="2">
        <v>8198</v>
      </c>
      <c r="B28" s="2" t="s">
        <v>25</v>
      </c>
      <c r="C28" s="2" t="s">
        <v>3</v>
      </c>
      <c r="D28" s="110">
        <v>16.991350000000001</v>
      </c>
      <c r="E28" s="122" t="s">
        <v>99</v>
      </c>
      <c r="F28" s="120">
        <v>12.811859</v>
      </c>
      <c r="G28" s="171" t="s">
        <v>57</v>
      </c>
      <c r="H28" s="242">
        <v>4.1794909999999996</v>
      </c>
      <c r="I28" s="107">
        <v>0</v>
      </c>
      <c r="J28" s="281">
        <v>0</v>
      </c>
      <c r="K28" s="129"/>
      <c r="L28" s="130"/>
      <c r="M28" s="73"/>
      <c r="N28" s="7">
        <f t="shared" si="0"/>
        <v>16.991350000000001</v>
      </c>
      <c r="O28" s="144">
        <v>0</v>
      </c>
      <c r="P28" s="290">
        <v>2.9497230000000001</v>
      </c>
      <c r="Q28" s="292">
        <v>13.40845</v>
      </c>
      <c r="R28" s="292">
        <v>0</v>
      </c>
      <c r="S28" s="292">
        <v>3.5829029999999999</v>
      </c>
      <c r="T28" s="43">
        <v>0</v>
      </c>
      <c r="U28" s="153">
        <f t="shared" si="1"/>
        <v>-2.9999999995311555E-6</v>
      </c>
    </row>
    <row r="29" spans="1:21" x14ac:dyDescent="0.3">
      <c r="A29" s="2">
        <v>8199</v>
      </c>
      <c r="B29" s="2" t="s">
        <v>25</v>
      </c>
      <c r="C29" s="2" t="s">
        <v>3</v>
      </c>
      <c r="D29" s="110">
        <v>15.81085</v>
      </c>
      <c r="E29" s="122" t="s">
        <v>57</v>
      </c>
      <c r="F29" s="120">
        <v>15.810852000000001</v>
      </c>
      <c r="G29" s="180"/>
      <c r="H29" s="244"/>
      <c r="I29" s="107">
        <v>0</v>
      </c>
      <c r="J29" s="281">
        <v>0</v>
      </c>
      <c r="K29" s="129"/>
      <c r="L29" s="130"/>
      <c r="M29" s="73"/>
      <c r="N29" s="7">
        <f t="shared" si="0"/>
        <v>6.8249019999999998</v>
      </c>
      <c r="O29" s="144">
        <v>8.9859480000000005</v>
      </c>
      <c r="P29" s="290">
        <v>0</v>
      </c>
      <c r="Q29" s="292">
        <v>0</v>
      </c>
      <c r="R29" s="292">
        <v>15.81085</v>
      </c>
      <c r="S29" s="292">
        <v>0</v>
      </c>
      <c r="T29" s="43">
        <v>0</v>
      </c>
      <c r="U29" s="153">
        <f t="shared" si="1"/>
        <v>0</v>
      </c>
    </row>
    <row r="30" spans="1:21" x14ac:dyDescent="0.3">
      <c r="A30" s="2">
        <v>8200</v>
      </c>
      <c r="B30" s="2" t="s">
        <v>25</v>
      </c>
      <c r="C30" s="2" t="s">
        <v>3</v>
      </c>
      <c r="D30" s="110">
        <v>20.086279999999999</v>
      </c>
      <c r="E30" s="122" t="s">
        <v>57</v>
      </c>
      <c r="F30" s="120">
        <v>20.086278</v>
      </c>
      <c r="G30" s="180"/>
      <c r="H30" s="244"/>
      <c r="I30" s="107">
        <v>0</v>
      </c>
      <c r="J30" s="281">
        <v>0</v>
      </c>
      <c r="K30" s="129"/>
      <c r="L30" s="130"/>
      <c r="M30" s="73"/>
      <c r="N30" s="7">
        <f t="shared" si="0"/>
        <v>16.547529999999998</v>
      </c>
      <c r="O30" s="144">
        <v>3.5387499999999998</v>
      </c>
      <c r="P30" s="290">
        <v>0</v>
      </c>
      <c r="Q30" s="292">
        <v>1.7063999999999999E-2</v>
      </c>
      <c r="R30" s="292">
        <v>7.7921649999999998</v>
      </c>
      <c r="S30" s="292">
        <v>12.277049999999999</v>
      </c>
      <c r="T30" s="43">
        <v>0</v>
      </c>
      <c r="U30" s="153">
        <f t="shared" si="1"/>
        <v>1.0000000010279564E-6</v>
      </c>
    </row>
    <row r="31" spans="1:21" x14ac:dyDescent="0.3">
      <c r="A31" s="2">
        <v>8201</v>
      </c>
      <c r="B31" s="2" t="s">
        <v>25</v>
      </c>
      <c r="C31" s="2" t="s">
        <v>3</v>
      </c>
      <c r="D31" s="110">
        <v>8.491752</v>
      </c>
      <c r="E31" s="122" t="s">
        <v>59</v>
      </c>
      <c r="F31" s="120">
        <v>8.491752</v>
      </c>
      <c r="G31" s="180"/>
      <c r="H31" s="244"/>
      <c r="I31" s="107">
        <v>0</v>
      </c>
      <c r="J31" s="281">
        <v>0</v>
      </c>
      <c r="K31" s="126"/>
      <c r="L31" s="130"/>
      <c r="M31" s="73"/>
      <c r="N31" s="7">
        <f t="shared" si="0"/>
        <v>8.491752</v>
      </c>
      <c r="O31" s="144">
        <v>0</v>
      </c>
      <c r="P31" s="290">
        <v>0</v>
      </c>
      <c r="Q31" s="292">
        <v>0</v>
      </c>
      <c r="R31" s="292">
        <v>8.4917510000000007</v>
      </c>
      <c r="S31" s="292">
        <v>0</v>
      </c>
      <c r="T31" s="43">
        <v>0</v>
      </c>
      <c r="U31" s="153">
        <f t="shared" si="1"/>
        <v>9.9999999925159955E-7</v>
      </c>
    </row>
    <row r="32" spans="1:21" x14ac:dyDescent="0.3">
      <c r="A32" s="2">
        <v>8202</v>
      </c>
      <c r="B32" s="2" t="s">
        <v>25</v>
      </c>
      <c r="C32" s="2" t="s">
        <v>3</v>
      </c>
      <c r="D32" s="110">
        <v>13.59787</v>
      </c>
      <c r="E32" s="122"/>
      <c r="F32" s="120"/>
      <c r="G32" s="180"/>
      <c r="H32" s="244"/>
      <c r="I32" s="107">
        <v>0</v>
      </c>
      <c r="J32" s="281">
        <v>0</v>
      </c>
      <c r="K32" s="129" t="s">
        <v>62</v>
      </c>
      <c r="L32" s="130">
        <v>13.59787</v>
      </c>
      <c r="M32" s="73"/>
      <c r="N32" s="7">
        <f t="shared" si="0"/>
        <v>0</v>
      </c>
      <c r="O32" s="144">
        <v>13.59787</v>
      </c>
      <c r="P32" s="290">
        <v>0</v>
      </c>
      <c r="Q32" s="292">
        <v>0</v>
      </c>
      <c r="R32" s="292">
        <v>0</v>
      </c>
      <c r="S32" s="292">
        <v>5.0048959999999996</v>
      </c>
      <c r="T32" s="43">
        <v>0</v>
      </c>
      <c r="U32" s="153">
        <f t="shared" si="1"/>
        <v>8.5929740000000017</v>
      </c>
    </row>
    <row r="33" spans="1:237" x14ac:dyDescent="0.3">
      <c r="A33" s="2">
        <v>8203</v>
      </c>
      <c r="B33" s="2" t="s">
        <v>25</v>
      </c>
      <c r="C33" s="2" t="s">
        <v>3</v>
      </c>
      <c r="D33" s="110">
        <v>10.997730000000001</v>
      </c>
      <c r="E33" s="122" t="s">
        <v>58</v>
      </c>
      <c r="F33" s="120">
        <v>10.453642</v>
      </c>
      <c r="G33" s="174"/>
      <c r="H33" s="243"/>
      <c r="I33" s="107">
        <v>0</v>
      </c>
      <c r="J33" s="281">
        <v>0</v>
      </c>
      <c r="K33" s="129"/>
      <c r="L33" s="130"/>
      <c r="M33" s="73">
        <v>0.54408400000000001</v>
      </c>
      <c r="N33" s="7">
        <f t="shared" si="0"/>
        <v>10.453645</v>
      </c>
      <c r="O33" s="144">
        <v>0.54408500000000004</v>
      </c>
      <c r="P33" s="290">
        <v>0</v>
      </c>
      <c r="Q33" s="292">
        <v>0</v>
      </c>
      <c r="R33" s="292">
        <v>10.997730000000001</v>
      </c>
      <c r="S33" s="292">
        <v>0</v>
      </c>
      <c r="T33" s="43">
        <v>0</v>
      </c>
      <c r="U33" s="153">
        <f t="shared" si="1"/>
        <v>0</v>
      </c>
    </row>
    <row r="34" spans="1:237" x14ac:dyDescent="0.3">
      <c r="A34" s="2">
        <v>8205</v>
      </c>
      <c r="B34" s="2" t="s">
        <v>25</v>
      </c>
      <c r="C34" s="2" t="s">
        <v>3</v>
      </c>
      <c r="D34" s="110">
        <v>9.4470969999999994</v>
      </c>
      <c r="E34" s="122" t="s">
        <v>59</v>
      </c>
      <c r="F34" s="120">
        <v>5.1832979999999997</v>
      </c>
      <c r="G34" s="171"/>
      <c r="H34" s="248"/>
      <c r="I34" s="107">
        <v>0</v>
      </c>
      <c r="J34" s="281">
        <v>0</v>
      </c>
      <c r="K34" s="129"/>
      <c r="L34" s="130"/>
      <c r="M34" s="73">
        <v>4.2637999999999998</v>
      </c>
      <c r="N34" s="7">
        <f t="shared" si="0"/>
        <v>5.1832969999999996</v>
      </c>
      <c r="O34" s="144">
        <v>4.2637999999999998</v>
      </c>
      <c r="P34" s="290">
        <v>0</v>
      </c>
      <c r="Q34" s="292">
        <v>0</v>
      </c>
      <c r="R34" s="292">
        <v>9.4470969999999994</v>
      </c>
      <c r="S34" s="292">
        <v>0</v>
      </c>
      <c r="T34" s="43">
        <v>0</v>
      </c>
      <c r="U34" s="153">
        <f t="shared" si="1"/>
        <v>0</v>
      </c>
    </row>
    <row r="35" spans="1:237" x14ac:dyDescent="0.3">
      <c r="A35" s="2">
        <v>8206</v>
      </c>
      <c r="B35" s="2" t="s">
        <v>25</v>
      </c>
      <c r="C35" s="2" t="s">
        <v>3</v>
      </c>
      <c r="D35" s="110">
        <v>14.806760000000001</v>
      </c>
      <c r="E35" s="122" t="s">
        <v>59</v>
      </c>
      <c r="F35" s="120">
        <v>14.806763999999999</v>
      </c>
      <c r="G35" s="171"/>
      <c r="H35" s="248"/>
      <c r="I35" s="107">
        <v>0</v>
      </c>
      <c r="J35" s="281">
        <v>0</v>
      </c>
      <c r="K35" s="126"/>
      <c r="L35" s="130"/>
      <c r="M35" s="73"/>
      <c r="N35" s="7">
        <f t="shared" si="0"/>
        <v>14.806760000000001</v>
      </c>
      <c r="O35" s="144">
        <v>0</v>
      </c>
      <c r="P35" s="290">
        <v>0</v>
      </c>
      <c r="Q35" s="292">
        <v>6.43E-3</v>
      </c>
      <c r="R35" s="292">
        <v>14.800330000000001</v>
      </c>
      <c r="S35" s="292">
        <v>0</v>
      </c>
      <c r="T35" s="43">
        <v>0</v>
      </c>
      <c r="U35" s="153">
        <f t="shared" si="1"/>
        <v>0</v>
      </c>
    </row>
    <row r="36" spans="1:237" x14ac:dyDescent="0.3">
      <c r="A36" s="2">
        <v>8207</v>
      </c>
      <c r="B36" s="2" t="s">
        <v>25</v>
      </c>
      <c r="C36" s="2" t="s">
        <v>3</v>
      </c>
      <c r="D36" s="110">
        <v>64.475459999999998</v>
      </c>
      <c r="E36" s="122" t="s">
        <v>57</v>
      </c>
      <c r="F36" s="120">
        <v>54.766309999999997</v>
      </c>
      <c r="G36" s="180" t="s">
        <v>59</v>
      </c>
      <c r="H36" s="244">
        <v>9.709149</v>
      </c>
      <c r="I36" s="107">
        <v>35.344495999999999</v>
      </c>
      <c r="J36" s="281">
        <v>5.3472239999999998</v>
      </c>
      <c r="K36" s="126"/>
      <c r="L36" s="130"/>
      <c r="M36" s="73"/>
      <c r="N36" s="7">
        <f t="shared" si="0"/>
        <v>59.089072000000002</v>
      </c>
      <c r="O36" s="144">
        <v>5.3863880000000002</v>
      </c>
      <c r="P36" s="290">
        <v>1.39788</v>
      </c>
      <c r="Q36" s="292">
        <v>12.98654</v>
      </c>
      <c r="R36" s="292">
        <v>34.442439999999998</v>
      </c>
      <c r="S36" s="292">
        <v>17.046479999999999</v>
      </c>
      <c r="T36" s="43">
        <v>0</v>
      </c>
      <c r="U36" s="153">
        <f t="shared" si="1"/>
        <v>0</v>
      </c>
    </row>
    <row r="37" spans="1:237" x14ac:dyDescent="0.3">
      <c r="A37" s="2">
        <v>8208</v>
      </c>
      <c r="B37" s="2" t="s">
        <v>25</v>
      </c>
      <c r="C37" s="2" t="s">
        <v>3</v>
      </c>
      <c r="D37" s="110">
        <v>32.830979999999997</v>
      </c>
      <c r="E37" s="122" t="s">
        <v>59</v>
      </c>
      <c r="F37" s="120">
        <v>32.830976</v>
      </c>
      <c r="G37" s="171"/>
      <c r="H37" s="247"/>
      <c r="I37" s="107">
        <v>0</v>
      </c>
      <c r="J37" s="281">
        <v>0</v>
      </c>
      <c r="K37" s="126"/>
      <c r="L37" s="130"/>
      <c r="M37" s="73"/>
      <c r="N37" s="7">
        <f t="shared" si="0"/>
        <v>0</v>
      </c>
      <c r="O37" s="144">
        <v>32.830979999999997</v>
      </c>
      <c r="P37" s="290">
        <v>1.899249</v>
      </c>
      <c r="Q37" s="292">
        <v>6.9090819999999997</v>
      </c>
      <c r="R37" s="292">
        <v>10.593310000000001</v>
      </c>
      <c r="S37" s="292">
        <v>5.579663</v>
      </c>
      <c r="T37" s="43">
        <v>0</v>
      </c>
      <c r="U37" s="153">
        <f t="shared" si="1"/>
        <v>9.7489249999999963</v>
      </c>
    </row>
    <row r="38" spans="1:237" x14ac:dyDescent="0.3">
      <c r="A38" s="2">
        <v>8280</v>
      </c>
      <c r="B38" s="2" t="s">
        <v>25</v>
      </c>
      <c r="C38" s="2" t="s">
        <v>3</v>
      </c>
      <c r="D38" s="110">
        <v>27.596979999999999</v>
      </c>
      <c r="E38" s="122" t="s">
        <v>57</v>
      </c>
      <c r="F38" s="120">
        <v>27.596978</v>
      </c>
      <c r="G38" s="180"/>
      <c r="H38" s="244"/>
      <c r="I38" s="107">
        <v>0</v>
      </c>
      <c r="J38" s="281">
        <v>0</v>
      </c>
      <c r="K38" s="126"/>
      <c r="L38" s="130"/>
      <c r="M38" s="73"/>
      <c r="N38" s="7">
        <f t="shared" si="0"/>
        <v>21.152726999999999</v>
      </c>
      <c r="O38" s="144">
        <v>6.4442529999999998</v>
      </c>
      <c r="P38" s="290">
        <v>0</v>
      </c>
      <c r="Q38" s="292">
        <v>0</v>
      </c>
      <c r="R38" s="292">
        <v>0</v>
      </c>
      <c r="S38" s="292">
        <v>27.596979999999999</v>
      </c>
      <c r="T38" s="43">
        <v>0</v>
      </c>
      <c r="U38" s="153">
        <f t="shared" si="1"/>
        <v>0</v>
      </c>
    </row>
    <row r="39" spans="1:237" x14ac:dyDescent="0.3">
      <c r="A39" s="2">
        <v>8284</v>
      </c>
      <c r="B39" s="2" t="s">
        <v>25</v>
      </c>
      <c r="C39" s="2" t="s">
        <v>3</v>
      </c>
      <c r="D39" s="110">
        <v>39.101610000000001</v>
      </c>
      <c r="E39" s="122" t="s">
        <v>57</v>
      </c>
      <c r="F39" s="120">
        <v>39.101607999999999</v>
      </c>
      <c r="G39" s="180"/>
      <c r="H39" s="244"/>
      <c r="I39" s="107">
        <v>0</v>
      </c>
      <c r="J39" s="281">
        <v>0</v>
      </c>
      <c r="K39" s="128"/>
      <c r="L39" s="15"/>
      <c r="M39" s="285"/>
      <c r="N39" s="7">
        <f t="shared" si="0"/>
        <v>35.527866000000003</v>
      </c>
      <c r="O39" s="144">
        <v>3.573744</v>
      </c>
      <c r="P39" s="290">
        <v>0</v>
      </c>
      <c r="Q39" s="292">
        <v>8.0343739999999997</v>
      </c>
      <c r="R39" s="292">
        <v>25.21518</v>
      </c>
      <c r="S39" s="292">
        <v>0</v>
      </c>
      <c r="T39" s="43">
        <v>2.5838109999999999</v>
      </c>
      <c r="U39" s="153">
        <f t="shared" si="1"/>
        <v>3.2682450000000003</v>
      </c>
    </row>
    <row r="40" spans="1:237" x14ac:dyDescent="0.3">
      <c r="A40" s="2">
        <v>8285</v>
      </c>
      <c r="B40" s="2" t="s">
        <v>25</v>
      </c>
      <c r="C40" s="2" t="s">
        <v>3</v>
      </c>
      <c r="D40" s="110">
        <v>34.078830000000004</v>
      </c>
      <c r="E40" s="122" t="s">
        <v>57</v>
      </c>
      <c r="F40" s="120">
        <v>34.078834000000001</v>
      </c>
      <c r="G40" s="174"/>
      <c r="H40" s="243"/>
      <c r="I40" s="107">
        <v>0</v>
      </c>
      <c r="J40" s="281">
        <v>0</v>
      </c>
      <c r="K40" s="128"/>
      <c r="L40" s="15"/>
      <c r="M40" s="285"/>
      <c r="N40" s="7">
        <f t="shared" si="0"/>
        <v>33.534865000000003</v>
      </c>
      <c r="O40" s="144">
        <v>0.54396500000000003</v>
      </c>
      <c r="P40" s="290">
        <v>0</v>
      </c>
      <c r="Q40" s="292">
        <v>34.037230000000001</v>
      </c>
      <c r="R40" s="292">
        <v>0</v>
      </c>
      <c r="S40" s="292">
        <v>0</v>
      </c>
      <c r="T40" s="43">
        <v>0</v>
      </c>
      <c r="U40" s="153">
        <f t="shared" si="1"/>
        <v>4.1600000000002524E-2</v>
      </c>
    </row>
    <row r="41" spans="1:237" x14ac:dyDescent="0.3">
      <c r="A41" s="2">
        <v>8287</v>
      </c>
      <c r="B41" s="2" t="s">
        <v>25</v>
      </c>
      <c r="C41" s="2" t="s">
        <v>3</v>
      </c>
      <c r="D41" s="110">
        <v>25.691839999999999</v>
      </c>
      <c r="E41" s="122" t="s">
        <v>57</v>
      </c>
      <c r="F41" s="120">
        <v>25.691841</v>
      </c>
      <c r="G41" s="180"/>
      <c r="H41" s="244"/>
      <c r="I41" s="107">
        <v>0</v>
      </c>
      <c r="J41" s="281">
        <v>0</v>
      </c>
      <c r="K41" s="128"/>
      <c r="L41" s="15"/>
      <c r="M41" s="285"/>
      <c r="N41" s="7">
        <f t="shared" si="0"/>
        <v>25.691839999999999</v>
      </c>
      <c r="O41" s="144">
        <v>0</v>
      </c>
      <c r="P41" s="290">
        <v>0</v>
      </c>
      <c r="Q41" s="292">
        <v>2.9242330000000001</v>
      </c>
      <c r="R41" s="292">
        <v>11.614050000000001</v>
      </c>
      <c r="S41" s="292">
        <v>11.153560000000001</v>
      </c>
      <c r="T41" s="43">
        <v>0</v>
      </c>
      <c r="U41" s="153">
        <f t="shared" si="1"/>
        <v>-2.9999999995311555E-6</v>
      </c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32"/>
      <c r="CZ41" s="32"/>
      <c r="DA41" s="32"/>
      <c r="DB41" s="32"/>
      <c r="DC41" s="32"/>
      <c r="DD41" s="32"/>
      <c r="DE41" s="32"/>
      <c r="DF41" s="32"/>
      <c r="DG41" s="32"/>
      <c r="DH41" s="32"/>
      <c r="DI41" s="32"/>
      <c r="DJ41" s="32"/>
      <c r="DK41" s="32"/>
      <c r="DL41" s="32"/>
      <c r="DM41" s="32"/>
      <c r="DN41" s="32"/>
      <c r="DO41" s="32"/>
      <c r="DP41" s="32"/>
      <c r="DQ41" s="32"/>
      <c r="DR41" s="32"/>
      <c r="DS41" s="32"/>
      <c r="DT41" s="32"/>
      <c r="DU41" s="32"/>
      <c r="DV41" s="32"/>
      <c r="DW41" s="32"/>
      <c r="DX41" s="32"/>
      <c r="DY41" s="32"/>
      <c r="DZ41" s="32"/>
      <c r="EA41" s="32"/>
      <c r="EB41" s="32"/>
      <c r="EC41" s="32"/>
      <c r="ED41" s="32"/>
      <c r="EE41" s="32"/>
      <c r="EF41" s="32"/>
      <c r="EG41" s="32"/>
      <c r="EH41" s="32"/>
      <c r="EI41" s="32"/>
      <c r="EJ41" s="32"/>
      <c r="EK41" s="32"/>
      <c r="EL41" s="32"/>
      <c r="EM41" s="32"/>
      <c r="EN41" s="32"/>
      <c r="EO41" s="32"/>
      <c r="EP41" s="32"/>
      <c r="EQ41" s="32"/>
      <c r="ER41" s="32"/>
      <c r="ES41" s="32"/>
      <c r="ET41" s="32"/>
      <c r="EU41" s="32"/>
      <c r="EV41" s="32"/>
      <c r="EW41" s="32"/>
      <c r="EX41" s="32"/>
      <c r="EY41" s="32"/>
      <c r="EZ41" s="32"/>
      <c r="FA41" s="32"/>
      <c r="FB41" s="32"/>
      <c r="FC41" s="32"/>
      <c r="FD41" s="32"/>
      <c r="FE41" s="32"/>
      <c r="FF41" s="32"/>
      <c r="FG41" s="32"/>
      <c r="FH41" s="32"/>
      <c r="FI41" s="32"/>
      <c r="FJ41" s="32"/>
      <c r="FK41" s="32"/>
      <c r="FL41" s="32"/>
      <c r="FM41" s="32"/>
      <c r="FN41" s="32"/>
      <c r="FO41" s="32"/>
      <c r="FP41" s="32"/>
      <c r="FQ41" s="32"/>
      <c r="FR41" s="32"/>
      <c r="FS41" s="32"/>
      <c r="FT41" s="32"/>
      <c r="FU41" s="32"/>
      <c r="FV41" s="32"/>
      <c r="FW41" s="32"/>
      <c r="FX41" s="32"/>
      <c r="FY41" s="32"/>
      <c r="FZ41" s="32"/>
      <c r="GA41" s="32"/>
      <c r="GB41" s="32"/>
      <c r="GC41" s="32"/>
      <c r="GD41" s="32"/>
      <c r="GE41" s="32"/>
      <c r="GF41" s="32"/>
      <c r="GG41" s="32"/>
      <c r="GH41" s="32"/>
      <c r="GI41" s="32"/>
      <c r="GJ41" s="32"/>
      <c r="GK41" s="32"/>
      <c r="GL41" s="32"/>
      <c r="GM41" s="32"/>
      <c r="GN41" s="32"/>
      <c r="GO41" s="32"/>
      <c r="GP41" s="32"/>
      <c r="GQ41" s="32"/>
      <c r="GR41" s="32"/>
      <c r="GS41" s="32"/>
      <c r="GT41" s="32"/>
      <c r="GU41" s="32"/>
      <c r="GV41" s="32"/>
      <c r="GW41" s="32"/>
      <c r="GX41" s="32"/>
      <c r="GY41" s="32"/>
      <c r="GZ41" s="32"/>
      <c r="HA41" s="32"/>
      <c r="HB41" s="32"/>
      <c r="HC41" s="32"/>
      <c r="HD41" s="32"/>
      <c r="HE41" s="32"/>
      <c r="HF41" s="32"/>
      <c r="HG41" s="32"/>
      <c r="HH41" s="32"/>
      <c r="HI41" s="32"/>
      <c r="HJ41" s="32"/>
      <c r="HK41" s="32"/>
      <c r="HL41" s="32"/>
      <c r="HM41" s="32"/>
      <c r="HN41" s="32"/>
      <c r="HO41" s="32"/>
      <c r="HP41" s="32"/>
      <c r="HQ41" s="32"/>
      <c r="HR41" s="32"/>
      <c r="HS41" s="32"/>
      <c r="HT41" s="32"/>
      <c r="HU41" s="32"/>
      <c r="HV41" s="32"/>
      <c r="HW41" s="32"/>
      <c r="HX41" s="32"/>
      <c r="HY41" s="32"/>
      <c r="HZ41" s="32"/>
      <c r="IA41" s="32"/>
      <c r="IB41" s="32"/>
    </row>
    <row r="42" spans="1:237" x14ac:dyDescent="0.3">
      <c r="A42" s="2">
        <v>8299</v>
      </c>
      <c r="B42" s="2" t="s">
        <v>25</v>
      </c>
      <c r="C42" s="2" t="s">
        <v>3</v>
      </c>
      <c r="D42" s="110">
        <v>11.71978</v>
      </c>
      <c r="E42" s="122" t="s">
        <v>59</v>
      </c>
      <c r="F42" s="120">
        <v>11.719782</v>
      </c>
      <c r="H42" s="242"/>
      <c r="I42" s="107">
        <v>0</v>
      </c>
      <c r="J42" s="281">
        <v>0</v>
      </c>
      <c r="K42" s="126"/>
      <c r="L42" s="127"/>
      <c r="M42" s="285"/>
      <c r="N42" s="7">
        <f t="shared" si="0"/>
        <v>11.71978</v>
      </c>
      <c r="O42" s="144">
        <v>0</v>
      </c>
      <c r="P42" s="290">
        <v>9.3462680000000002</v>
      </c>
      <c r="Q42" s="292">
        <v>0</v>
      </c>
      <c r="R42" s="292">
        <v>9.7694949999999992</v>
      </c>
      <c r="S42" s="292">
        <v>1.9502870000000001</v>
      </c>
      <c r="T42" s="43">
        <v>0</v>
      </c>
      <c r="U42" s="153">
        <f t="shared" si="1"/>
        <v>-1.9999999985031991E-6</v>
      </c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32"/>
      <c r="CM42" s="32"/>
      <c r="CN42" s="32"/>
      <c r="CO42" s="32"/>
      <c r="CP42" s="32"/>
      <c r="CQ42" s="32"/>
      <c r="CR42" s="32"/>
      <c r="CS42" s="32"/>
      <c r="CT42" s="32"/>
      <c r="CU42" s="32"/>
      <c r="CV42" s="32"/>
      <c r="CW42" s="32"/>
      <c r="CX42" s="32"/>
      <c r="CY42" s="32"/>
      <c r="CZ42" s="32"/>
      <c r="DA42" s="32"/>
      <c r="DB42" s="32"/>
      <c r="DC42" s="32"/>
      <c r="DD42" s="32"/>
      <c r="DE42" s="32"/>
      <c r="DF42" s="32"/>
      <c r="DG42" s="32"/>
      <c r="DH42" s="32"/>
      <c r="DI42" s="32"/>
      <c r="DJ42" s="32"/>
      <c r="DK42" s="32"/>
      <c r="DL42" s="32"/>
      <c r="DM42" s="32"/>
      <c r="DN42" s="32"/>
      <c r="DO42" s="32"/>
      <c r="DP42" s="32"/>
      <c r="DQ42" s="32"/>
      <c r="DR42" s="32"/>
      <c r="DS42" s="32"/>
      <c r="DT42" s="32"/>
      <c r="DU42" s="32"/>
      <c r="DV42" s="32"/>
      <c r="DW42" s="32"/>
      <c r="DX42" s="32"/>
      <c r="DY42" s="32"/>
      <c r="DZ42" s="32"/>
      <c r="EA42" s="32"/>
      <c r="EB42" s="32"/>
      <c r="EC42" s="32"/>
      <c r="ED42" s="32"/>
      <c r="EE42" s="32"/>
      <c r="EF42" s="32"/>
      <c r="EG42" s="32"/>
      <c r="EH42" s="32"/>
      <c r="EI42" s="32"/>
      <c r="EJ42" s="32"/>
      <c r="EK42" s="32"/>
      <c r="EL42" s="32"/>
      <c r="EM42" s="32"/>
      <c r="EN42" s="32"/>
      <c r="EO42" s="32"/>
      <c r="EP42" s="32"/>
      <c r="EQ42" s="32"/>
      <c r="ER42" s="32"/>
      <c r="ES42" s="32"/>
      <c r="ET42" s="32"/>
      <c r="EU42" s="32"/>
      <c r="EV42" s="32"/>
      <c r="EW42" s="32"/>
      <c r="EX42" s="32"/>
      <c r="EY42" s="32"/>
      <c r="EZ42" s="32"/>
      <c r="FA42" s="32"/>
      <c r="FB42" s="32"/>
      <c r="FC42" s="32"/>
      <c r="FD42" s="32"/>
      <c r="FE42" s="32"/>
      <c r="FF42" s="32"/>
      <c r="FG42" s="32"/>
      <c r="FH42" s="32"/>
      <c r="FI42" s="32"/>
      <c r="FJ42" s="32"/>
      <c r="FK42" s="32"/>
      <c r="FL42" s="32"/>
      <c r="FM42" s="32"/>
      <c r="FN42" s="32"/>
      <c r="FO42" s="32"/>
      <c r="FP42" s="32"/>
      <c r="FQ42" s="32"/>
      <c r="FR42" s="32"/>
      <c r="FS42" s="32"/>
      <c r="FT42" s="32"/>
      <c r="FU42" s="32"/>
      <c r="FV42" s="32"/>
      <c r="FW42" s="32"/>
      <c r="FX42" s="32"/>
      <c r="FY42" s="32"/>
      <c r="FZ42" s="32"/>
      <c r="GA42" s="32"/>
      <c r="GB42" s="32"/>
      <c r="GC42" s="32"/>
      <c r="GD42" s="32"/>
      <c r="GE42" s="32"/>
      <c r="GF42" s="32"/>
      <c r="GG42" s="32"/>
      <c r="GH42" s="32"/>
      <c r="GI42" s="32"/>
      <c r="GJ42" s="32"/>
      <c r="GK42" s="32"/>
      <c r="GL42" s="32"/>
      <c r="GM42" s="32"/>
      <c r="GN42" s="32"/>
      <c r="GO42" s="32"/>
      <c r="GP42" s="32"/>
      <c r="GQ42" s="32"/>
      <c r="GR42" s="32"/>
      <c r="GS42" s="32"/>
      <c r="GT42" s="32"/>
      <c r="GU42" s="32"/>
      <c r="GV42" s="32"/>
      <c r="GW42" s="32"/>
      <c r="GX42" s="32"/>
      <c r="GY42" s="32"/>
      <c r="GZ42" s="32"/>
      <c r="HA42" s="32"/>
      <c r="HB42" s="32"/>
      <c r="HC42" s="32"/>
      <c r="HD42" s="32"/>
      <c r="HE42" s="32"/>
      <c r="HF42" s="32"/>
      <c r="HG42" s="32"/>
      <c r="HH42" s="32"/>
      <c r="HI42" s="32"/>
      <c r="HJ42" s="32"/>
      <c r="HK42" s="32"/>
      <c r="HL42" s="32"/>
      <c r="HM42" s="32"/>
      <c r="HN42" s="32"/>
      <c r="HO42" s="32"/>
      <c r="HP42" s="32"/>
      <c r="HQ42" s="32"/>
      <c r="HR42" s="32"/>
      <c r="HS42" s="32"/>
      <c r="HT42" s="32"/>
      <c r="HU42" s="32"/>
      <c r="HV42" s="32"/>
      <c r="HW42" s="32"/>
      <c r="HX42" s="32"/>
      <c r="HY42" s="32"/>
      <c r="HZ42" s="32"/>
      <c r="IA42" s="32"/>
      <c r="IB42" s="32"/>
    </row>
    <row r="43" spans="1:237" x14ac:dyDescent="0.3">
      <c r="A43" s="2">
        <v>8300</v>
      </c>
      <c r="B43" s="2" t="s">
        <v>25</v>
      </c>
      <c r="C43" s="2" t="s">
        <v>3</v>
      </c>
      <c r="D43" s="110">
        <v>9.0907429999999998</v>
      </c>
      <c r="E43" s="122" t="s">
        <v>59</v>
      </c>
      <c r="F43" s="120">
        <v>9.0907429999999998</v>
      </c>
      <c r="G43" s="180"/>
      <c r="H43" s="244"/>
      <c r="I43" s="107">
        <v>0</v>
      </c>
      <c r="J43" s="281">
        <v>0</v>
      </c>
      <c r="K43" s="128"/>
      <c r="L43" s="15"/>
      <c r="M43" s="285"/>
      <c r="N43" s="7">
        <f t="shared" si="0"/>
        <v>9.0907429999999998</v>
      </c>
      <c r="O43" s="144">
        <v>0</v>
      </c>
      <c r="P43" s="290">
        <v>0</v>
      </c>
      <c r="Q43" s="292">
        <v>0</v>
      </c>
      <c r="R43" s="292">
        <v>5.6685150000000002</v>
      </c>
      <c r="S43" s="292">
        <v>3.4222290000000002</v>
      </c>
      <c r="T43" s="43">
        <v>0</v>
      </c>
      <c r="U43" s="153">
        <f t="shared" si="1"/>
        <v>-1.0000000010279564E-6</v>
      </c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32"/>
      <c r="CM43" s="32"/>
      <c r="CN43" s="32"/>
      <c r="CO43" s="32"/>
      <c r="CP43" s="32"/>
      <c r="CQ43" s="32"/>
      <c r="CR43" s="32"/>
      <c r="CS43" s="32"/>
      <c r="CT43" s="32"/>
      <c r="CU43" s="32"/>
      <c r="CV43" s="32"/>
      <c r="CW43" s="32"/>
      <c r="CX43" s="32"/>
      <c r="CY43" s="32"/>
      <c r="CZ43" s="32"/>
      <c r="DA43" s="32"/>
      <c r="DB43" s="32"/>
      <c r="DC43" s="32"/>
      <c r="DD43" s="32"/>
      <c r="DE43" s="32"/>
      <c r="DF43" s="32"/>
      <c r="DG43" s="32"/>
      <c r="DH43" s="32"/>
      <c r="DI43" s="32"/>
      <c r="DJ43" s="32"/>
      <c r="DK43" s="32"/>
      <c r="DL43" s="32"/>
      <c r="DM43" s="32"/>
      <c r="DN43" s="32"/>
      <c r="DO43" s="32"/>
      <c r="DP43" s="32"/>
      <c r="DQ43" s="32"/>
      <c r="DR43" s="32"/>
      <c r="DS43" s="32"/>
      <c r="DT43" s="32"/>
      <c r="DU43" s="32"/>
      <c r="DV43" s="32"/>
      <c r="DW43" s="32"/>
      <c r="DX43" s="32"/>
      <c r="DY43" s="32"/>
      <c r="DZ43" s="32"/>
      <c r="EA43" s="32"/>
      <c r="EB43" s="32"/>
      <c r="EC43" s="32"/>
      <c r="ED43" s="32"/>
      <c r="EE43" s="32"/>
      <c r="EF43" s="32"/>
      <c r="EG43" s="32"/>
      <c r="EH43" s="32"/>
      <c r="EI43" s="32"/>
      <c r="EJ43" s="32"/>
      <c r="EK43" s="32"/>
      <c r="EL43" s="32"/>
      <c r="EM43" s="32"/>
      <c r="EN43" s="32"/>
      <c r="EO43" s="32"/>
      <c r="EP43" s="32"/>
      <c r="EQ43" s="32"/>
      <c r="ER43" s="32"/>
      <c r="ES43" s="32"/>
      <c r="ET43" s="32"/>
      <c r="EU43" s="32"/>
      <c r="EV43" s="32"/>
      <c r="EW43" s="32"/>
      <c r="EX43" s="32"/>
      <c r="EY43" s="32"/>
      <c r="EZ43" s="32"/>
      <c r="FA43" s="32"/>
      <c r="FB43" s="32"/>
      <c r="FC43" s="32"/>
      <c r="FD43" s="32"/>
      <c r="FE43" s="32"/>
      <c r="FF43" s="32"/>
      <c r="FG43" s="32"/>
      <c r="FH43" s="32"/>
      <c r="FI43" s="32"/>
      <c r="FJ43" s="32"/>
      <c r="FK43" s="32"/>
      <c r="FL43" s="32"/>
      <c r="FM43" s="32"/>
      <c r="FN43" s="32"/>
      <c r="FO43" s="32"/>
      <c r="FP43" s="32"/>
      <c r="FQ43" s="32"/>
      <c r="FR43" s="32"/>
      <c r="FS43" s="32"/>
      <c r="FT43" s="32"/>
      <c r="FU43" s="32"/>
      <c r="FV43" s="32"/>
      <c r="FW43" s="32"/>
      <c r="FX43" s="32"/>
      <c r="FY43" s="32"/>
      <c r="FZ43" s="32"/>
      <c r="GA43" s="32"/>
      <c r="GB43" s="32"/>
      <c r="GC43" s="32"/>
      <c r="GD43" s="32"/>
      <c r="GE43" s="32"/>
      <c r="GF43" s="32"/>
      <c r="GG43" s="32"/>
      <c r="GH43" s="32"/>
      <c r="GI43" s="32"/>
      <c r="GJ43" s="32"/>
      <c r="GK43" s="32"/>
      <c r="GL43" s="32"/>
      <c r="GM43" s="32"/>
      <c r="GN43" s="32"/>
      <c r="GO43" s="32"/>
      <c r="GP43" s="32"/>
      <c r="GQ43" s="32"/>
      <c r="GR43" s="32"/>
      <c r="GS43" s="32"/>
      <c r="GT43" s="32"/>
      <c r="GU43" s="32"/>
      <c r="GV43" s="32"/>
      <c r="GW43" s="32"/>
      <c r="GX43" s="32"/>
      <c r="GY43" s="32"/>
      <c r="GZ43" s="32"/>
      <c r="HA43" s="32"/>
      <c r="HB43" s="32"/>
      <c r="HC43" s="32"/>
      <c r="HD43" s="32"/>
      <c r="HE43" s="32"/>
      <c r="HF43" s="32"/>
      <c r="HG43" s="32"/>
      <c r="HH43" s="32"/>
      <c r="HI43" s="32"/>
      <c r="HJ43" s="32"/>
      <c r="HK43" s="32"/>
      <c r="HL43" s="32"/>
      <c r="HM43" s="32"/>
      <c r="HN43" s="32"/>
      <c r="HO43" s="32"/>
      <c r="HP43" s="32"/>
      <c r="HQ43" s="32"/>
      <c r="HR43" s="32"/>
      <c r="HS43" s="32"/>
      <c r="HT43" s="32"/>
      <c r="HU43" s="32"/>
      <c r="HV43" s="32"/>
      <c r="HW43" s="32"/>
      <c r="HX43" s="32"/>
      <c r="HY43" s="32"/>
      <c r="HZ43" s="32"/>
      <c r="IA43" s="32"/>
      <c r="IB43" s="32"/>
    </row>
    <row r="44" spans="1:237" s="119" customFormat="1" x14ac:dyDescent="0.3">
      <c r="A44" s="2">
        <v>8303</v>
      </c>
      <c r="B44" s="2" t="s">
        <v>25</v>
      </c>
      <c r="C44" s="2" t="s">
        <v>3</v>
      </c>
      <c r="D44" s="110">
        <v>10.0847</v>
      </c>
      <c r="E44" s="122" t="s">
        <v>59</v>
      </c>
      <c r="F44" s="120">
        <v>10.084699000000001</v>
      </c>
      <c r="G44" s="182"/>
      <c r="H44" s="249"/>
      <c r="I44" s="107">
        <v>0</v>
      </c>
      <c r="J44" s="281">
        <v>0</v>
      </c>
      <c r="K44" s="128"/>
      <c r="L44" s="15"/>
      <c r="M44" s="288"/>
      <c r="N44" s="7">
        <f t="shared" si="0"/>
        <v>10.0847</v>
      </c>
      <c r="O44" s="144">
        <v>0</v>
      </c>
      <c r="P44" s="290">
        <v>0</v>
      </c>
      <c r="Q44" s="292">
        <v>3.2270660000000002</v>
      </c>
      <c r="R44" s="292">
        <v>4.4812450000000004</v>
      </c>
      <c r="S44" s="292">
        <v>1.7609969999999999</v>
      </c>
      <c r="T44" s="43">
        <v>0.61538899999999996</v>
      </c>
      <c r="U44" s="153">
        <f t="shared" si="1"/>
        <v>2.9999999995311555E-6</v>
      </c>
      <c r="V44" s="106"/>
      <c r="W44" s="106"/>
      <c r="X44" s="106"/>
      <c r="Y44" s="106"/>
      <c r="Z44" s="106"/>
      <c r="AA44" s="106"/>
      <c r="AB44" s="106"/>
      <c r="AC44" s="106"/>
      <c r="AD44" s="106"/>
      <c r="AE44" s="106"/>
      <c r="AF44" s="106"/>
      <c r="AG44" s="106"/>
      <c r="AH44" s="106"/>
      <c r="AI44" s="106"/>
      <c r="AJ44" s="106"/>
      <c r="AK44" s="106"/>
      <c r="AL44" s="106"/>
      <c r="AM44" s="106"/>
      <c r="AN44" s="106"/>
      <c r="AO44" s="106"/>
      <c r="AP44" s="106"/>
      <c r="AQ44" s="106"/>
      <c r="AR44" s="106"/>
      <c r="AS44" s="106"/>
      <c r="AT44" s="106"/>
      <c r="AU44" s="106"/>
      <c r="AV44" s="106"/>
      <c r="AW44" s="106"/>
      <c r="AX44" s="106"/>
      <c r="AY44" s="106"/>
      <c r="AZ44" s="106"/>
      <c r="BA44" s="106"/>
      <c r="BB44" s="106"/>
      <c r="BC44" s="106"/>
      <c r="BD44" s="106"/>
      <c r="BE44" s="106"/>
      <c r="BF44" s="106"/>
      <c r="BG44" s="106"/>
      <c r="BH44" s="106"/>
      <c r="BI44" s="106"/>
      <c r="BJ44" s="106"/>
      <c r="BK44" s="106"/>
      <c r="BL44" s="106"/>
      <c r="BM44" s="106"/>
      <c r="BN44" s="106"/>
      <c r="BO44" s="106"/>
      <c r="BP44" s="106"/>
      <c r="BQ44" s="106"/>
      <c r="BR44" s="106"/>
      <c r="BS44" s="106"/>
      <c r="BT44" s="106"/>
      <c r="BU44" s="106"/>
      <c r="BV44" s="106"/>
      <c r="BW44" s="106"/>
      <c r="BX44" s="106"/>
      <c r="BY44" s="106"/>
      <c r="BZ44" s="106"/>
      <c r="CA44" s="106"/>
      <c r="CB44" s="106"/>
      <c r="CC44" s="106"/>
      <c r="CD44" s="106"/>
      <c r="CE44" s="106"/>
      <c r="CF44" s="106"/>
      <c r="CG44" s="106"/>
      <c r="CH44" s="106"/>
      <c r="CI44" s="106"/>
      <c r="CJ44" s="106"/>
      <c r="CK44" s="106"/>
      <c r="CL44" s="106"/>
      <c r="CM44" s="106"/>
      <c r="CN44" s="106"/>
      <c r="CO44" s="106"/>
      <c r="CP44" s="106"/>
      <c r="CQ44" s="106"/>
      <c r="CR44" s="106"/>
      <c r="CS44" s="106"/>
      <c r="CT44" s="106"/>
      <c r="CU44" s="106"/>
      <c r="CV44" s="106"/>
      <c r="CW44" s="106"/>
      <c r="CX44" s="106"/>
      <c r="CY44" s="106"/>
      <c r="CZ44" s="106"/>
      <c r="DA44" s="106"/>
      <c r="DB44" s="106"/>
      <c r="DC44" s="106"/>
      <c r="DD44" s="106"/>
      <c r="DE44" s="106"/>
      <c r="DF44" s="106"/>
      <c r="DG44" s="106"/>
      <c r="DH44" s="106"/>
      <c r="DI44" s="106"/>
      <c r="DJ44" s="106"/>
      <c r="DK44" s="106"/>
      <c r="DL44" s="106"/>
      <c r="DM44" s="106"/>
      <c r="DN44" s="106"/>
      <c r="DO44" s="106"/>
      <c r="DP44" s="106"/>
      <c r="DQ44" s="106"/>
      <c r="DR44" s="106"/>
      <c r="DS44" s="106"/>
      <c r="DT44" s="106"/>
      <c r="DU44" s="106"/>
      <c r="DV44" s="106"/>
      <c r="DW44" s="106"/>
      <c r="DX44" s="106"/>
      <c r="DY44" s="106"/>
      <c r="DZ44" s="106"/>
      <c r="EA44" s="106"/>
      <c r="EB44" s="106"/>
      <c r="EC44" s="106"/>
      <c r="ED44" s="106"/>
      <c r="EE44" s="106"/>
      <c r="EF44" s="106"/>
      <c r="EG44" s="106"/>
      <c r="EH44" s="106"/>
      <c r="EI44" s="106"/>
      <c r="EJ44" s="106"/>
      <c r="EK44" s="106"/>
      <c r="EL44" s="106"/>
      <c r="EM44" s="106"/>
      <c r="EN44" s="106"/>
      <c r="EO44" s="106"/>
      <c r="EP44" s="106"/>
      <c r="EQ44" s="106"/>
      <c r="ER44" s="106"/>
      <c r="ES44" s="106"/>
      <c r="ET44" s="106"/>
      <c r="EU44" s="106"/>
      <c r="EV44" s="106"/>
      <c r="EW44" s="106"/>
      <c r="EX44" s="106"/>
      <c r="EY44" s="106"/>
      <c r="EZ44" s="106"/>
      <c r="FA44" s="106"/>
      <c r="FB44" s="106"/>
      <c r="FC44" s="106"/>
      <c r="FD44" s="106"/>
      <c r="FE44" s="106"/>
      <c r="FF44" s="106"/>
      <c r="FG44" s="106"/>
      <c r="FH44" s="106"/>
      <c r="FI44" s="106"/>
      <c r="FJ44" s="106"/>
      <c r="FK44" s="106"/>
      <c r="FL44" s="106"/>
      <c r="FM44" s="106"/>
      <c r="FN44" s="106"/>
      <c r="FO44" s="106"/>
      <c r="FP44" s="106"/>
      <c r="FQ44" s="106"/>
      <c r="FR44" s="106"/>
      <c r="FS44" s="106"/>
      <c r="FT44" s="106"/>
      <c r="FU44" s="106"/>
      <c r="FV44" s="106"/>
      <c r="FW44" s="106"/>
      <c r="FX44" s="106"/>
      <c r="FY44" s="106"/>
      <c r="FZ44" s="106"/>
      <c r="GA44" s="106"/>
      <c r="GB44" s="106"/>
      <c r="GC44" s="106"/>
      <c r="GD44" s="106"/>
      <c r="GE44" s="106"/>
      <c r="GF44" s="106"/>
      <c r="GG44" s="106"/>
      <c r="GH44" s="106"/>
      <c r="GI44" s="106"/>
      <c r="GJ44" s="106"/>
      <c r="GK44" s="106"/>
      <c r="GL44" s="106"/>
      <c r="GM44" s="106"/>
      <c r="GN44" s="106"/>
      <c r="GO44" s="106"/>
      <c r="GP44" s="106"/>
      <c r="GQ44" s="106"/>
      <c r="GR44" s="106"/>
      <c r="GS44" s="106"/>
      <c r="GT44" s="106"/>
      <c r="GU44" s="106"/>
      <c r="GV44" s="106"/>
      <c r="GW44" s="106"/>
      <c r="GX44" s="106"/>
      <c r="GY44" s="106"/>
      <c r="GZ44" s="106"/>
      <c r="HA44" s="106"/>
      <c r="HB44" s="106"/>
      <c r="HC44" s="106"/>
      <c r="HD44" s="106"/>
      <c r="HE44" s="106"/>
      <c r="HF44" s="106"/>
      <c r="HG44" s="106"/>
      <c r="HH44" s="106"/>
      <c r="HI44" s="106"/>
      <c r="HJ44" s="106"/>
      <c r="HK44" s="106"/>
      <c r="HL44" s="106"/>
      <c r="HM44" s="106"/>
      <c r="HN44" s="106"/>
      <c r="HO44" s="106"/>
      <c r="HP44" s="106"/>
      <c r="HQ44" s="106"/>
      <c r="HR44" s="106"/>
      <c r="HS44" s="106"/>
      <c r="HT44" s="106"/>
      <c r="HU44" s="106"/>
      <c r="HV44" s="106"/>
      <c r="HW44" s="106"/>
      <c r="HX44" s="106"/>
      <c r="HY44" s="106"/>
      <c r="HZ44" s="106"/>
      <c r="IA44" s="106"/>
      <c r="IB44" s="106"/>
    </row>
    <row r="45" spans="1:237" s="76" customFormat="1" ht="14.4" customHeight="1" x14ac:dyDescent="0.3">
      <c r="A45" s="2">
        <v>8305</v>
      </c>
      <c r="B45" s="2" t="s">
        <v>25</v>
      </c>
      <c r="C45" s="2" t="s">
        <v>3</v>
      </c>
      <c r="D45" s="110">
        <v>5.0225439999999999</v>
      </c>
      <c r="E45" s="122" t="s">
        <v>57</v>
      </c>
      <c r="F45" s="120">
        <v>4.1147999999999997E-2</v>
      </c>
      <c r="G45" s="241" t="s">
        <v>66</v>
      </c>
      <c r="H45" s="249">
        <v>8.2778000000000004E-2</v>
      </c>
      <c r="I45" s="107">
        <v>0</v>
      </c>
      <c r="J45" s="281">
        <v>0</v>
      </c>
      <c r="K45" s="128"/>
      <c r="L45" s="15"/>
      <c r="M45" s="289">
        <v>4.8986190000000001</v>
      </c>
      <c r="N45" s="7">
        <f t="shared" si="0"/>
        <v>0</v>
      </c>
      <c r="O45" s="144">
        <v>5.0225439999999999</v>
      </c>
      <c r="P45" s="290">
        <v>0</v>
      </c>
      <c r="Q45" s="292">
        <v>5.2818999999999998E-2</v>
      </c>
      <c r="R45" s="292">
        <v>0</v>
      </c>
      <c r="S45" s="292">
        <v>0</v>
      </c>
      <c r="T45" s="43">
        <v>0</v>
      </c>
      <c r="U45" s="153">
        <f t="shared" si="1"/>
        <v>4.9697249999999995</v>
      </c>
      <c r="V45" s="106"/>
      <c r="W45" s="106"/>
      <c r="X45" s="106"/>
      <c r="Y45" s="106"/>
      <c r="Z45" s="106"/>
      <c r="AA45" s="106"/>
      <c r="AB45" s="106"/>
      <c r="AC45" s="106"/>
      <c r="AD45" s="106"/>
      <c r="AE45" s="106"/>
      <c r="AF45" s="106"/>
      <c r="AG45" s="106"/>
      <c r="AH45" s="106"/>
      <c r="AI45" s="106"/>
      <c r="AJ45" s="106"/>
      <c r="AK45" s="106"/>
      <c r="AL45" s="106"/>
      <c r="AM45" s="106"/>
      <c r="AN45" s="106"/>
      <c r="AO45" s="106"/>
      <c r="AP45" s="106"/>
      <c r="AQ45" s="106"/>
      <c r="AR45" s="106"/>
      <c r="AS45" s="106"/>
      <c r="AT45" s="106"/>
      <c r="AU45" s="106"/>
      <c r="AV45" s="106"/>
      <c r="AW45" s="106"/>
      <c r="AX45" s="106"/>
      <c r="AY45" s="106"/>
      <c r="AZ45" s="106"/>
      <c r="BA45" s="106"/>
      <c r="BB45" s="106"/>
      <c r="BC45" s="106"/>
      <c r="BD45" s="106"/>
      <c r="BE45" s="106"/>
      <c r="BF45" s="106"/>
      <c r="BG45" s="106"/>
      <c r="BH45" s="106"/>
      <c r="BI45" s="106"/>
      <c r="BJ45" s="106"/>
      <c r="BK45" s="106"/>
      <c r="BL45" s="106"/>
      <c r="BM45" s="106"/>
      <c r="BN45" s="106"/>
      <c r="BO45" s="106"/>
      <c r="BP45" s="106"/>
      <c r="BQ45" s="106"/>
      <c r="BR45" s="106"/>
      <c r="BS45" s="106"/>
      <c r="BT45" s="106"/>
      <c r="BU45" s="106"/>
      <c r="BV45" s="106"/>
      <c r="BW45" s="106"/>
      <c r="BX45" s="106"/>
      <c r="BY45" s="106"/>
      <c r="BZ45" s="106"/>
      <c r="CA45" s="106"/>
      <c r="CB45" s="106"/>
      <c r="CC45" s="106"/>
      <c r="CD45" s="106"/>
      <c r="CE45" s="106"/>
      <c r="CF45" s="106"/>
      <c r="CG45" s="106"/>
      <c r="CH45" s="106"/>
      <c r="CI45" s="106"/>
      <c r="CJ45" s="106"/>
      <c r="CK45" s="106"/>
      <c r="CL45" s="106"/>
      <c r="CM45" s="106"/>
      <c r="CN45" s="106"/>
      <c r="CO45" s="106"/>
      <c r="CP45" s="106"/>
      <c r="CQ45" s="106"/>
      <c r="CR45" s="106"/>
      <c r="CS45" s="106"/>
      <c r="CT45" s="106"/>
      <c r="CU45" s="106"/>
      <c r="CV45" s="106"/>
      <c r="CW45" s="106"/>
      <c r="CX45" s="106"/>
      <c r="CY45" s="106"/>
      <c r="CZ45" s="106"/>
      <c r="DA45" s="106"/>
      <c r="DB45" s="106"/>
      <c r="DC45" s="106"/>
      <c r="DD45" s="106"/>
      <c r="DE45" s="106"/>
      <c r="DF45" s="106"/>
      <c r="DG45" s="106"/>
      <c r="DH45" s="106"/>
      <c r="DI45" s="106"/>
      <c r="DJ45" s="106"/>
      <c r="DK45" s="106"/>
      <c r="DL45" s="106"/>
      <c r="DM45" s="106"/>
      <c r="DN45" s="106"/>
      <c r="DO45" s="106"/>
      <c r="DP45" s="106"/>
      <c r="DQ45" s="106"/>
      <c r="DR45" s="106"/>
      <c r="DS45" s="106"/>
      <c r="DT45" s="106"/>
      <c r="DU45" s="106"/>
      <c r="DV45" s="106"/>
      <c r="DW45" s="106"/>
      <c r="DX45" s="106"/>
      <c r="DY45" s="106"/>
      <c r="DZ45" s="106"/>
      <c r="EA45" s="106"/>
      <c r="EB45" s="106"/>
      <c r="EC45" s="106"/>
      <c r="ED45" s="106"/>
      <c r="EE45" s="106"/>
      <c r="EF45" s="106"/>
      <c r="EG45" s="106"/>
      <c r="EH45" s="106"/>
      <c r="EI45" s="106"/>
      <c r="EJ45" s="106"/>
      <c r="EK45" s="106"/>
      <c r="EL45" s="106"/>
      <c r="EM45" s="106"/>
      <c r="EN45" s="106"/>
      <c r="EO45" s="106"/>
      <c r="EP45" s="106"/>
      <c r="EQ45" s="106"/>
      <c r="ER45" s="106"/>
      <c r="ES45" s="106"/>
      <c r="ET45" s="106"/>
      <c r="EU45" s="106"/>
      <c r="EV45" s="106"/>
      <c r="EW45" s="106"/>
      <c r="EX45" s="106"/>
      <c r="EY45" s="106"/>
      <c r="EZ45" s="106"/>
      <c r="FA45" s="106"/>
      <c r="FB45" s="106"/>
      <c r="FC45" s="106"/>
      <c r="FD45" s="106"/>
      <c r="FE45" s="106"/>
      <c r="FF45" s="106"/>
      <c r="FG45" s="106"/>
      <c r="FH45" s="106"/>
      <c r="FI45" s="106"/>
      <c r="FJ45" s="106"/>
      <c r="FK45" s="106"/>
      <c r="FL45" s="106"/>
      <c r="FM45" s="106"/>
      <c r="FN45" s="106"/>
      <c r="FO45" s="106"/>
      <c r="FP45" s="106"/>
      <c r="FQ45" s="106"/>
      <c r="FR45" s="106"/>
      <c r="FS45" s="106"/>
      <c r="FT45" s="106"/>
      <c r="FU45" s="106"/>
      <c r="FV45" s="106"/>
      <c r="FW45" s="106"/>
      <c r="FX45" s="106"/>
      <c r="FY45" s="106"/>
      <c r="FZ45" s="106"/>
      <c r="GA45" s="106"/>
      <c r="GB45" s="106"/>
      <c r="GC45" s="106"/>
      <c r="GD45" s="106"/>
      <c r="GE45" s="106"/>
      <c r="GF45" s="106"/>
      <c r="GG45" s="106"/>
      <c r="GH45" s="106"/>
      <c r="GI45" s="106"/>
      <c r="GJ45" s="106"/>
      <c r="GK45" s="106"/>
      <c r="GL45" s="106"/>
      <c r="GM45" s="106"/>
      <c r="GN45" s="106"/>
      <c r="GO45" s="106"/>
      <c r="GP45" s="106"/>
      <c r="GQ45" s="106"/>
      <c r="GR45" s="106"/>
      <c r="GS45" s="106"/>
      <c r="GT45" s="106"/>
      <c r="GU45" s="106"/>
      <c r="GV45" s="106"/>
      <c r="GW45" s="106"/>
      <c r="GX45" s="106"/>
      <c r="GY45" s="106"/>
      <c r="GZ45" s="106"/>
      <c r="HA45" s="106"/>
      <c r="HB45" s="106"/>
      <c r="HC45" s="106"/>
      <c r="HD45" s="106"/>
      <c r="HE45" s="106"/>
      <c r="HF45" s="106"/>
      <c r="HG45" s="106"/>
      <c r="HH45" s="106"/>
      <c r="HI45" s="106"/>
      <c r="HJ45" s="106"/>
      <c r="HK45" s="106"/>
      <c r="HL45" s="106"/>
      <c r="HM45" s="106"/>
      <c r="HN45" s="106"/>
      <c r="HO45" s="106"/>
      <c r="HP45" s="106"/>
      <c r="HQ45" s="106"/>
      <c r="HR45" s="106"/>
      <c r="HS45" s="106"/>
      <c r="HT45" s="106"/>
      <c r="HU45" s="106"/>
      <c r="HV45" s="106"/>
      <c r="HW45" s="106"/>
      <c r="HX45" s="106"/>
      <c r="HY45" s="106"/>
      <c r="HZ45" s="106"/>
      <c r="IA45" s="106"/>
      <c r="IB45" s="106"/>
      <c r="IC45" s="156"/>
    </row>
    <row r="46" spans="1:237" s="76" customFormat="1" x14ac:dyDescent="0.3">
      <c r="A46" s="2">
        <v>8309</v>
      </c>
      <c r="B46" s="2" t="s">
        <v>25</v>
      </c>
      <c r="C46" s="2" t="s">
        <v>3</v>
      </c>
      <c r="D46" s="110">
        <v>18.983910000000002</v>
      </c>
      <c r="E46" s="122" t="s">
        <v>59</v>
      </c>
      <c r="F46" s="120">
        <v>18.983908</v>
      </c>
      <c r="G46" s="182"/>
      <c r="H46" s="249"/>
      <c r="I46" s="107">
        <v>0</v>
      </c>
      <c r="J46" s="281">
        <v>0</v>
      </c>
      <c r="K46" s="128"/>
      <c r="L46" s="15"/>
      <c r="M46" s="289"/>
      <c r="N46" s="7">
        <f t="shared" si="0"/>
        <v>14.862264000000001</v>
      </c>
      <c r="O46" s="144">
        <v>4.1216460000000001</v>
      </c>
      <c r="P46" s="290">
        <v>0</v>
      </c>
      <c r="Q46" s="292">
        <v>0</v>
      </c>
      <c r="R46" s="292">
        <v>18.152719999999999</v>
      </c>
      <c r="S46" s="292">
        <v>0.83118899999999996</v>
      </c>
      <c r="T46" s="43">
        <v>0</v>
      </c>
      <c r="U46" s="153">
        <f t="shared" si="1"/>
        <v>1.0000000045806701E-6</v>
      </c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  <c r="BC46" s="106"/>
      <c r="BD46" s="106"/>
      <c r="BE46" s="106"/>
      <c r="BF46" s="106"/>
      <c r="BG46" s="106"/>
      <c r="BH46" s="106"/>
      <c r="BI46" s="106"/>
      <c r="BJ46" s="106"/>
      <c r="BK46" s="106"/>
      <c r="BL46" s="106"/>
      <c r="BM46" s="106"/>
      <c r="BN46" s="106"/>
      <c r="BO46" s="106"/>
      <c r="BP46" s="106"/>
      <c r="BQ46" s="106"/>
      <c r="BR46" s="106"/>
      <c r="BS46" s="106"/>
      <c r="BT46" s="106"/>
      <c r="BU46" s="106"/>
      <c r="BV46" s="106"/>
      <c r="BW46" s="106"/>
      <c r="BX46" s="106"/>
      <c r="BY46" s="106"/>
      <c r="BZ46" s="106"/>
      <c r="CA46" s="106"/>
      <c r="CB46" s="106"/>
      <c r="CC46" s="106"/>
      <c r="CD46" s="106"/>
      <c r="CE46" s="106"/>
      <c r="CF46" s="106"/>
      <c r="CG46" s="106"/>
      <c r="CH46" s="106"/>
      <c r="CI46" s="106"/>
      <c r="CJ46" s="106"/>
      <c r="CK46" s="106"/>
      <c r="CL46" s="106"/>
      <c r="CM46" s="106"/>
      <c r="CN46" s="106"/>
      <c r="CO46" s="106"/>
      <c r="CP46" s="106"/>
      <c r="CQ46" s="106"/>
      <c r="CR46" s="106"/>
      <c r="CS46" s="106"/>
      <c r="CT46" s="106"/>
      <c r="CU46" s="106"/>
      <c r="CV46" s="106"/>
      <c r="CW46" s="106"/>
      <c r="CX46" s="106"/>
      <c r="CY46" s="106"/>
      <c r="CZ46" s="106"/>
      <c r="DA46" s="106"/>
      <c r="DB46" s="106"/>
      <c r="DC46" s="106"/>
      <c r="DD46" s="106"/>
      <c r="DE46" s="106"/>
      <c r="DF46" s="106"/>
      <c r="DG46" s="106"/>
      <c r="DH46" s="106"/>
      <c r="DI46" s="106"/>
      <c r="DJ46" s="106"/>
      <c r="DK46" s="106"/>
      <c r="DL46" s="106"/>
      <c r="DM46" s="106"/>
      <c r="DN46" s="106"/>
      <c r="DO46" s="106"/>
      <c r="DP46" s="106"/>
      <c r="DQ46" s="106"/>
      <c r="DR46" s="106"/>
      <c r="DS46" s="106"/>
      <c r="DT46" s="106"/>
      <c r="DU46" s="106"/>
      <c r="DV46" s="106"/>
      <c r="DW46" s="106"/>
      <c r="DX46" s="106"/>
      <c r="DY46" s="106"/>
      <c r="DZ46" s="106"/>
      <c r="EA46" s="106"/>
      <c r="EB46" s="106"/>
      <c r="EC46" s="106"/>
      <c r="ED46" s="106"/>
      <c r="EE46" s="106"/>
      <c r="EF46" s="106"/>
      <c r="EG46" s="106"/>
      <c r="EH46" s="106"/>
      <c r="EI46" s="106"/>
      <c r="EJ46" s="106"/>
      <c r="EK46" s="106"/>
      <c r="EL46" s="106"/>
      <c r="EM46" s="106"/>
      <c r="EN46" s="106"/>
      <c r="EO46" s="106"/>
      <c r="EP46" s="106"/>
      <c r="EQ46" s="106"/>
      <c r="ER46" s="106"/>
      <c r="ES46" s="106"/>
      <c r="ET46" s="106"/>
      <c r="EU46" s="106"/>
      <c r="EV46" s="106"/>
      <c r="EW46" s="106"/>
      <c r="EX46" s="106"/>
      <c r="EY46" s="106"/>
      <c r="EZ46" s="106"/>
      <c r="FA46" s="106"/>
      <c r="FB46" s="106"/>
      <c r="FC46" s="106"/>
      <c r="FD46" s="106"/>
      <c r="FE46" s="106"/>
      <c r="FF46" s="106"/>
      <c r="FG46" s="106"/>
      <c r="FH46" s="106"/>
      <c r="FI46" s="106"/>
      <c r="FJ46" s="106"/>
      <c r="FK46" s="106"/>
      <c r="FL46" s="106"/>
      <c r="FM46" s="106"/>
      <c r="FN46" s="106"/>
      <c r="FO46" s="106"/>
      <c r="FP46" s="106"/>
      <c r="FQ46" s="106"/>
      <c r="FR46" s="106"/>
      <c r="FS46" s="106"/>
      <c r="FT46" s="106"/>
      <c r="FU46" s="106"/>
      <c r="FV46" s="106"/>
      <c r="FW46" s="106"/>
      <c r="FX46" s="106"/>
      <c r="FY46" s="106"/>
      <c r="FZ46" s="106"/>
      <c r="GA46" s="106"/>
      <c r="GB46" s="106"/>
      <c r="GC46" s="106"/>
      <c r="GD46" s="106"/>
      <c r="GE46" s="106"/>
      <c r="GF46" s="106"/>
      <c r="GG46" s="106"/>
      <c r="GH46" s="106"/>
      <c r="GI46" s="106"/>
      <c r="GJ46" s="106"/>
      <c r="GK46" s="106"/>
      <c r="GL46" s="106"/>
      <c r="GM46" s="106"/>
      <c r="GN46" s="106"/>
      <c r="GO46" s="106"/>
      <c r="GP46" s="106"/>
      <c r="GQ46" s="106"/>
      <c r="GR46" s="106"/>
      <c r="GS46" s="106"/>
      <c r="GT46" s="106"/>
      <c r="GU46" s="106"/>
      <c r="GV46" s="106"/>
      <c r="GW46" s="106"/>
      <c r="GX46" s="106"/>
      <c r="GY46" s="106"/>
      <c r="GZ46" s="106"/>
      <c r="HA46" s="106"/>
      <c r="HB46" s="106"/>
      <c r="HC46" s="106"/>
      <c r="HD46" s="106"/>
      <c r="HE46" s="106"/>
      <c r="HF46" s="106"/>
      <c r="HG46" s="106"/>
      <c r="HH46" s="106"/>
      <c r="HI46" s="106"/>
      <c r="HJ46" s="106"/>
      <c r="HK46" s="106"/>
      <c r="HL46" s="106"/>
      <c r="HM46" s="106"/>
      <c r="HN46" s="106"/>
      <c r="HO46" s="106"/>
      <c r="HP46" s="106"/>
      <c r="HQ46" s="106"/>
      <c r="HR46" s="106"/>
      <c r="HS46" s="106"/>
      <c r="HT46" s="106"/>
      <c r="HU46" s="106"/>
      <c r="HV46" s="106"/>
      <c r="HW46" s="106"/>
      <c r="HX46" s="106"/>
      <c r="HY46" s="106"/>
      <c r="HZ46" s="106"/>
      <c r="IA46" s="106"/>
      <c r="IB46" s="106"/>
      <c r="IC46" s="156"/>
    </row>
    <row r="47" spans="1:237" x14ac:dyDescent="0.3">
      <c r="A47" s="2">
        <v>8310</v>
      </c>
      <c r="B47" s="2" t="s">
        <v>25</v>
      </c>
      <c r="C47" s="2" t="s">
        <v>3</v>
      </c>
      <c r="D47" s="110">
        <v>3.9193630000000002</v>
      </c>
      <c r="E47" s="122" t="s">
        <v>59</v>
      </c>
      <c r="F47" s="120">
        <v>3.9193630000000002</v>
      </c>
      <c r="G47" s="171"/>
      <c r="H47" s="242"/>
      <c r="I47" s="107">
        <v>0</v>
      </c>
      <c r="J47" s="281">
        <v>0</v>
      </c>
      <c r="K47" s="128"/>
      <c r="L47" s="15"/>
      <c r="M47" s="286"/>
      <c r="N47" s="7">
        <f t="shared" si="0"/>
        <v>3.9193630000000002</v>
      </c>
      <c r="O47" s="144">
        <v>0</v>
      </c>
      <c r="P47" s="290">
        <v>0</v>
      </c>
      <c r="Q47" s="292">
        <v>0.75946599999999997</v>
      </c>
      <c r="R47" s="292">
        <v>3.1598959999999998</v>
      </c>
      <c r="S47" s="292">
        <v>0</v>
      </c>
      <c r="T47" s="43">
        <v>0</v>
      </c>
      <c r="U47" s="153">
        <f t="shared" si="1"/>
        <v>1.0000000005838672E-6</v>
      </c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  <c r="CO47" s="32"/>
      <c r="CP47" s="32"/>
      <c r="CQ47" s="32"/>
      <c r="CR47" s="32"/>
      <c r="CS47" s="32"/>
      <c r="CT47" s="32"/>
      <c r="CU47" s="32"/>
      <c r="CV47" s="32"/>
      <c r="CW47" s="32"/>
      <c r="CX47" s="32"/>
      <c r="CY47" s="32"/>
      <c r="CZ47" s="32"/>
      <c r="DA47" s="32"/>
      <c r="DB47" s="32"/>
      <c r="DC47" s="32"/>
      <c r="DD47" s="32"/>
      <c r="DE47" s="32"/>
      <c r="DF47" s="32"/>
      <c r="DG47" s="32"/>
      <c r="DH47" s="32"/>
      <c r="DI47" s="32"/>
      <c r="DJ47" s="32"/>
      <c r="DK47" s="32"/>
      <c r="DL47" s="32"/>
      <c r="DM47" s="32"/>
      <c r="DN47" s="32"/>
      <c r="DO47" s="32"/>
      <c r="DP47" s="32"/>
      <c r="DQ47" s="32"/>
      <c r="DR47" s="32"/>
      <c r="DS47" s="32"/>
      <c r="DT47" s="32"/>
      <c r="DU47" s="32"/>
      <c r="DV47" s="32"/>
      <c r="DW47" s="32"/>
      <c r="DX47" s="32"/>
      <c r="DY47" s="32"/>
      <c r="DZ47" s="32"/>
      <c r="EA47" s="32"/>
      <c r="EB47" s="32"/>
      <c r="EC47" s="32"/>
      <c r="ED47" s="32"/>
      <c r="EE47" s="32"/>
      <c r="EF47" s="32"/>
      <c r="EG47" s="32"/>
      <c r="EH47" s="32"/>
      <c r="EI47" s="32"/>
      <c r="EJ47" s="32"/>
      <c r="EK47" s="32"/>
      <c r="EL47" s="32"/>
      <c r="EM47" s="32"/>
      <c r="EN47" s="32"/>
      <c r="EO47" s="32"/>
      <c r="EP47" s="32"/>
      <c r="EQ47" s="32"/>
      <c r="ER47" s="32"/>
      <c r="ES47" s="32"/>
      <c r="ET47" s="32"/>
      <c r="EU47" s="32"/>
      <c r="EV47" s="32"/>
      <c r="EW47" s="32"/>
      <c r="EX47" s="32"/>
      <c r="EY47" s="32"/>
      <c r="EZ47" s="32"/>
      <c r="FA47" s="32"/>
      <c r="FB47" s="32"/>
      <c r="FC47" s="32"/>
      <c r="FD47" s="32"/>
      <c r="FE47" s="32"/>
      <c r="FF47" s="32"/>
      <c r="FG47" s="32"/>
      <c r="FH47" s="32"/>
      <c r="FI47" s="32"/>
      <c r="FJ47" s="32"/>
      <c r="FK47" s="32"/>
      <c r="FL47" s="32"/>
      <c r="FM47" s="32"/>
      <c r="FN47" s="32"/>
      <c r="FO47" s="32"/>
      <c r="FP47" s="32"/>
      <c r="FQ47" s="32"/>
      <c r="FR47" s="32"/>
      <c r="FS47" s="32"/>
      <c r="FT47" s="32"/>
      <c r="FU47" s="32"/>
      <c r="FV47" s="32"/>
      <c r="FW47" s="32"/>
      <c r="FX47" s="32"/>
      <c r="FY47" s="32"/>
      <c r="FZ47" s="32"/>
      <c r="GA47" s="32"/>
      <c r="GB47" s="32"/>
      <c r="GC47" s="32"/>
      <c r="GD47" s="32"/>
      <c r="GE47" s="32"/>
      <c r="GF47" s="32"/>
      <c r="GG47" s="32"/>
      <c r="GH47" s="32"/>
      <c r="GI47" s="32"/>
      <c r="GJ47" s="32"/>
      <c r="GK47" s="32"/>
      <c r="GL47" s="32"/>
      <c r="GM47" s="32"/>
      <c r="GN47" s="32"/>
      <c r="GO47" s="32"/>
      <c r="GP47" s="32"/>
      <c r="GQ47" s="32"/>
      <c r="GR47" s="32"/>
      <c r="GS47" s="32"/>
      <c r="GT47" s="32"/>
      <c r="GU47" s="32"/>
      <c r="GV47" s="32"/>
      <c r="GW47" s="32"/>
      <c r="GX47" s="32"/>
      <c r="GY47" s="32"/>
      <c r="GZ47" s="32"/>
      <c r="HA47" s="32"/>
      <c r="HB47" s="32"/>
      <c r="HC47" s="32"/>
      <c r="HD47" s="32"/>
      <c r="HE47" s="32"/>
      <c r="HF47" s="32"/>
      <c r="HG47" s="32"/>
      <c r="HH47" s="32"/>
      <c r="HI47" s="32"/>
      <c r="HJ47" s="32"/>
      <c r="HK47" s="32"/>
      <c r="HL47" s="32"/>
      <c r="HM47" s="32"/>
      <c r="HN47" s="32"/>
      <c r="HO47" s="32"/>
      <c r="HP47" s="32"/>
      <c r="HQ47" s="32"/>
      <c r="HR47" s="32"/>
      <c r="HS47" s="32"/>
      <c r="HT47" s="32"/>
      <c r="HU47" s="32"/>
      <c r="HV47" s="32"/>
      <c r="HW47" s="32"/>
      <c r="HX47" s="32"/>
      <c r="HY47" s="32"/>
      <c r="HZ47" s="32"/>
      <c r="IA47" s="32"/>
      <c r="IB47" s="32"/>
    </row>
    <row r="48" spans="1:237" x14ac:dyDescent="0.3">
      <c r="A48" s="2">
        <v>8311</v>
      </c>
      <c r="B48" s="2" t="s">
        <v>25</v>
      </c>
      <c r="C48" s="2" t="s">
        <v>3</v>
      </c>
      <c r="D48" s="110">
        <v>13.866960000000001</v>
      </c>
      <c r="E48" s="122" t="s">
        <v>59</v>
      </c>
      <c r="F48" s="120">
        <v>13.866963</v>
      </c>
      <c r="G48" s="171"/>
      <c r="H48" s="242"/>
      <c r="I48" s="107">
        <v>0.112105</v>
      </c>
      <c r="J48" s="281">
        <v>0</v>
      </c>
      <c r="K48" s="128"/>
      <c r="L48" s="15"/>
      <c r="M48" s="73"/>
      <c r="N48" s="7">
        <f t="shared" si="0"/>
        <v>8.1528209999999994</v>
      </c>
      <c r="O48" s="144">
        <v>5.7141390000000003</v>
      </c>
      <c r="P48" s="290">
        <v>0</v>
      </c>
      <c r="Q48" s="292">
        <v>1.2170639999999999</v>
      </c>
      <c r="R48" s="292">
        <v>0</v>
      </c>
      <c r="S48" s="292">
        <v>12.537800000000001</v>
      </c>
      <c r="T48" s="43">
        <v>0.112105</v>
      </c>
      <c r="U48" s="153">
        <f t="shared" si="1"/>
        <v>-9.0000000003698233E-6</v>
      </c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32"/>
      <c r="CM48" s="32"/>
      <c r="CN48" s="32"/>
      <c r="CO48" s="32"/>
      <c r="CP48" s="32"/>
      <c r="CQ48" s="32"/>
      <c r="CR48" s="32"/>
      <c r="CS48" s="32"/>
      <c r="CT48" s="32"/>
      <c r="CU48" s="32"/>
      <c r="CV48" s="32"/>
      <c r="CW48" s="32"/>
      <c r="CX48" s="32"/>
      <c r="CY48" s="32"/>
      <c r="CZ48" s="32"/>
      <c r="DA48" s="32"/>
      <c r="DB48" s="32"/>
      <c r="DC48" s="32"/>
      <c r="DD48" s="32"/>
      <c r="DE48" s="32"/>
      <c r="DF48" s="32"/>
      <c r="DG48" s="32"/>
      <c r="DH48" s="32"/>
      <c r="DI48" s="32"/>
      <c r="DJ48" s="32"/>
      <c r="DK48" s="32"/>
      <c r="DL48" s="32"/>
      <c r="DM48" s="32"/>
      <c r="DN48" s="32"/>
      <c r="DO48" s="32"/>
      <c r="DP48" s="32"/>
      <c r="DQ48" s="32"/>
      <c r="DR48" s="32"/>
      <c r="DS48" s="32"/>
      <c r="DT48" s="32"/>
      <c r="DU48" s="32"/>
      <c r="DV48" s="32"/>
      <c r="DW48" s="32"/>
      <c r="DX48" s="32"/>
      <c r="DY48" s="32"/>
      <c r="DZ48" s="32"/>
      <c r="EA48" s="32"/>
      <c r="EB48" s="32"/>
      <c r="EC48" s="32"/>
      <c r="ED48" s="32"/>
      <c r="EE48" s="32"/>
      <c r="EF48" s="32"/>
      <c r="EG48" s="32"/>
      <c r="EH48" s="32"/>
      <c r="EI48" s="32"/>
      <c r="EJ48" s="32"/>
      <c r="EK48" s="32"/>
      <c r="EL48" s="32"/>
      <c r="EM48" s="32"/>
      <c r="EN48" s="32"/>
      <c r="EO48" s="32"/>
      <c r="EP48" s="32"/>
      <c r="EQ48" s="32"/>
      <c r="ER48" s="32"/>
      <c r="ES48" s="32"/>
      <c r="ET48" s="32"/>
      <c r="EU48" s="32"/>
      <c r="EV48" s="32"/>
      <c r="EW48" s="32"/>
      <c r="EX48" s="32"/>
      <c r="EY48" s="32"/>
      <c r="EZ48" s="32"/>
      <c r="FA48" s="32"/>
      <c r="FB48" s="32"/>
      <c r="FC48" s="32"/>
      <c r="FD48" s="32"/>
      <c r="FE48" s="32"/>
      <c r="FF48" s="32"/>
      <c r="FG48" s="32"/>
      <c r="FH48" s="32"/>
      <c r="FI48" s="32"/>
      <c r="FJ48" s="32"/>
      <c r="FK48" s="32"/>
      <c r="FL48" s="32"/>
      <c r="FM48" s="32"/>
      <c r="FN48" s="32"/>
      <c r="FO48" s="32"/>
      <c r="FP48" s="32"/>
      <c r="FQ48" s="32"/>
      <c r="FR48" s="32"/>
      <c r="FS48" s="32"/>
      <c r="FT48" s="32"/>
      <c r="FU48" s="32"/>
      <c r="FV48" s="32"/>
      <c r="FW48" s="32"/>
      <c r="FX48" s="32"/>
      <c r="FY48" s="32"/>
      <c r="FZ48" s="32"/>
      <c r="GA48" s="32"/>
      <c r="GB48" s="32"/>
      <c r="GC48" s="32"/>
      <c r="GD48" s="32"/>
      <c r="GE48" s="32"/>
      <c r="GF48" s="32"/>
      <c r="GG48" s="32"/>
      <c r="GH48" s="32"/>
      <c r="GI48" s="32"/>
      <c r="GJ48" s="32"/>
      <c r="GK48" s="32"/>
      <c r="GL48" s="32"/>
      <c r="GM48" s="32"/>
      <c r="GN48" s="32"/>
      <c r="GO48" s="32"/>
      <c r="GP48" s="32"/>
      <c r="GQ48" s="32"/>
      <c r="GR48" s="32"/>
      <c r="GS48" s="32"/>
      <c r="GT48" s="32"/>
      <c r="GU48" s="32"/>
      <c r="GV48" s="32"/>
      <c r="GW48" s="32"/>
      <c r="GX48" s="32"/>
      <c r="GY48" s="32"/>
      <c r="GZ48" s="32"/>
      <c r="HA48" s="32"/>
      <c r="HB48" s="32"/>
      <c r="HC48" s="32"/>
      <c r="HD48" s="32"/>
      <c r="HE48" s="32"/>
      <c r="HF48" s="32"/>
      <c r="HG48" s="32"/>
      <c r="HH48" s="32"/>
      <c r="HI48" s="32"/>
      <c r="HJ48" s="32"/>
      <c r="HK48" s="32"/>
      <c r="HL48" s="32"/>
      <c r="HM48" s="32"/>
      <c r="HN48" s="32"/>
      <c r="HO48" s="32"/>
      <c r="HP48" s="32"/>
      <c r="HQ48" s="32"/>
      <c r="HR48" s="32"/>
      <c r="HS48" s="32"/>
      <c r="HT48" s="32"/>
      <c r="HU48" s="32"/>
      <c r="HV48" s="32"/>
      <c r="HW48" s="32"/>
      <c r="HX48" s="32"/>
      <c r="HY48" s="32"/>
      <c r="HZ48" s="32"/>
      <c r="IA48" s="32"/>
      <c r="IB48" s="32"/>
    </row>
    <row r="49" spans="1:236" x14ac:dyDescent="0.3">
      <c r="A49" s="2">
        <v>8312</v>
      </c>
      <c r="B49" s="2" t="s">
        <v>25</v>
      </c>
      <c r="C49" s="2" t="s">
        <v>3</v>
      </c>
      <c r="D49" s="110">
        <v>5.9354959999999997</v>
      </c>
      <c r="E49" s="122" t="s">
        <v>59</v>
      </c>
      <c r="F49" s="120">
        <v>5.9354959999999997</v>
      </c>
      <c r="G49" s="180"/>
      <c r="H49" s="244"/>
      <c r="I49" s="107">
        <v>0</v>
      </c>
      <c r="J49" s="281">
        <v>0</v>
      </c>
      <c r="K49" s="128"/>
      <c r="L49" s="15"/>
      <c r="M49" s="77"/>
      <c r="N49" s="7">
        <f t="shared" si="0"/>
        <v>5.9354959999999997</v>
      </c>
      <c r="O49" s="144">
        <v>0</v>
      </c>
      <c r="P49" s="290">
        <v>0</v>
      </c>
      <c r="Q49" s="292">
        <v>0</v>
      </c>
      <c r="R49" s="292">
        <v>4.2684090000000001</v>
      </c>
      <c r="S49" s="292">
        <v>1.667087</v>
      </c>
      <c r="T49" s="43">
        <v>0</v>
      </c>
      <c r="U49" s="153">
        <f t="shared" si="1"/>
        <v>0</v>
      </c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  <c r="BF49" s="32"/>
      <c r="BG49" s="32"/>
      <c r="BH49" s="32"/>
      <c r="BI49" s="32"/>
      <c r="BJ49" s="32"/>
      <c r="BK49" s="32"/>
      <c r="BL49" s="32"/>
      <c r="BM49" s="32"/>
      <c r="BN49" s="32"/>
      <c r="BO49" s="32"/>
      <c r="BP49" s="32"/>
      <c r="BQ49" s="32"/>
      <c r="BR49" s="32"/>
      <c r="BS49" s="32"/>
      <c r="BT49" s="32"/>
      <c r="BU49" s="32"/>
      <c r="BV49" s="32"/>
      <c r="BW49" s="32"/>
      <c r="BX49" s="32"/>
      <c r="BY49" s="32"/>
      <c r="BZ49" s="32"/>
      <c r="CA49" s="32"/>
      <c r="CB49" s="32"/>
      <c r="CC49" s="32"/>
      <c r="CD49" s="32"/>
      <c r="CE49" s="32"/>
      <c r="CF49" s="32"/>
      <c r="CG49" s="32"/>
      <c r="CH49" s="32"/>
      <c r="CI49" s="32"/>
      <c r="CJ49" s="32"/>
      <c r="CK49" s="32"/>
      <c r="CL49" s="32"/>
      <c r="CM49" s="32"/>
      <c r="CN49" s="32"/>
      <c r="CO49" s="32"/>
      <c r="CP49" s="32"/>
      <c r="CQ49" s="32"/>
      <c r="CR49" s="32"/>
      <c r="CS49" s="32"/>
      <c r="CT49" s="32"/>
      <c r="CU49" s="32"/>
      <c r="CV49" s="32"/>
      <c r="CW49" s="32"/>
      <c r="CX49" s="32"/>
      <c r="CY49" s="32"/>
      <c r="CZ49" s="32"/>
      <c r="DA49" s="32"/>
      <c r="DB49" s="32"/>
      <c r="DC49" s="32"/>
      <c r="DD49" s="32"/>
      <c r="DE49" s="32"/>
      <c r="DF49" s="32"/>
      <c r="DG49" s="32"/>
      <c r="DH49" s="32"/>
      <c r="DI49" s="32"/>
      <c r="DJ49" s="32"/>
      <c r="DK49" s="32"/>
      <c r="DL49" s="32"/>
      <c r="DM49" s="32"/>
      <c r="DN49" s="32"/>
      <c r="DO49" s="32"/>
      <c r="DP49" s="32"/>
      <c r="DQ49" s="32"/>
      <c r="DR49" s="32"/>
      <c r="DS49" s="32"/>
      <c r="DT49" s="32"/>
      <c r="DU49" s="32"/>
      <c r="DV49" s="32"/>
      <c r="DW49" s="32"/>
      <c r="DX49" s="32"/>
      <c r="DY49" s="32"/>
      <c r="DZ49" s="32"/>
      <c r="EA49" s="32"/>
      <c r="EB49" s="32"/>
      <c r="EC49" s="32"/>
      <c r="ED49" s="32"/>
      <c r="EE49" s="32"/>
      <c r="EF49" s="32"/>
      <c r="EG49" s="32"/>
      <c r="EH49" s="32"/>
      <c r="EI49" s="32"/>
      <c r="EJ49" s="32"/>
      <c r="EK49" s="32"/>
      <c r="EL49" s="32"/>
      <c r="EM49" s="32"/>
      <c r="EN49" s="32"/>
      <c r="EO49" s="32"/>
      <c r="EP49" s="32"/>
      <c r="EQ49" s="32"/>
      <c r="ER49" s="32"/>
      <c r="ES49" s="32"/>
      <c r="ET49" s="32"/>
      <c r="EU49" s="32"/>
      <c r="EV49" s="32"/>
      <c r="EW49" s="32"/>
      <c r="EX49" s="32"/>
      <c r="EY49" s="32"/>
      <c r="EZ49" s="32"/>
      <c r="FA49" s="32"/>
      <c r="FB49" s="32"/>
      <c r="FC49" s="32"/>
      <c r="FD49" s="32"/>
      <c r="FE49" s="32"/>
      <c r="FF49" s="32"/>
      <c r="FG49" s="32"/>
      <c r="FH49" s="32"/>
      <c r="FI49" s="32"/>
      <c r="FJ49" s="32"/>
      <c r="FK49" s="32"/>
      <c r="FL49" s="32"/>
      <c r="FM49" s="32"/>
      <c r="FN49" s="32"/>
      <c r="FO49" s="32"/>
      <c r="FP49" s="32"/>
      <c r="FQ49" s="32"/>
      <c r="FR49" s="32"/>
      <c r="FS49" s="32"/>
      <c r="FT49" s="32"/>
      <c r="FU49" s="32"/>
      <c r="FV49" s="32"/>
      <c r="FW49" s="32"/>
      <c r="FX49" s="32"/>
      <c r="FY49" s="32"/>
      <c r="FZ49" s="32"/>
      <c r="GA49" s="32"/>
      <c r="GB49" s="32"/>
      <c r="GC49" s="32"/>
      <c r="GD49" s="32"/>
      <c r="GE49" s="32"/>
      <c r="GF49" s="32"/>
      <c r="GG49" s="32"/>
      <c r="GH49" s="32"/>
      <c r="GI49" s="32"/>
      <c r="GJ49" s="32"/>
      <c r="GK49" s="32"/>
      <c r="GL49" s="32"/>
      <c r="GM49" s="32"/>
      <c r="GN49" s="32"/>
      <c r="GO49" s="32"/>
      <c r="GP49" s="32"/>
      <c r="GQ49" s="32"/>
      <c r="GR49" s="32"/>
      <c r="GS49" s="32"/>
      <c r="GT49" s="32"/>
      <c r="GU49" s="32"/>
      <c r="GV49" s="32"/>
      <c r="GW49" s="32"/>
      <c r="GX49" s="32"/>
      <c r="GY49" s="32"/>
      <c r="GZ49" s="32"/>
      <c r="HA49" s="32"/>
      <c r="HB49" s="32"/>
      <c r="HC49" s="32"/>
      <c r="HD49" s="32"/>
      <c r="HE49" s="32"/>
      <c r="HF49" s="32"/>
      <c r="HG49" s="32"/>
      <c r="HH49" s="32"/>
      <c r="HI49" s="32"/>
      <c r="HJ49" s="32"/>
      <c r="HK49" s="32"/>
      <c r="HL49" s="32"/>
      <c r="HM49" s="32"/>
      <c r="HN49" s="32"/>
      <c r="HO49" s="32"/>
      <c r="HP49" s="32"/>
      <c r="HQ49" s="32"/>
      <c r="HR49" s="32"/>
      <c r="HS49" s="32"/>
      <c r="HT49" s="32"/>
      <c r="HU49" s="32"/>
      <c r="HV49" s="32"/>
      <c r="HW49" s="32"/>
      <c r="HX49" s="32"/>
      <c r="HY49" s="32"/>
      <c r="HZ49" s="32"/>
      <c r="IA49" s="32"/>
      <c r="IB49" s="32"/>
    </row>
    <row r="50" spans="1:236" x14ac:dyDescent="0.3">
      <c r="A50" s="2">
        <v>8314</v>
      </c>
      <c r="B50" s="2" t="s">
        <v>25</v>
      </c>
      <c r="C50" s="2" t="s">
        <v>3</v>
      </c>
      <c r="D50" s="110">
        <v>5.5806560000000003</v>
      </c>
      <c r="E50" s="122" t="s">
        <v>57</v>
      </c>
      <c r="F50" s="59">
        <v>5.5806560000000003</v>
      </c>
      <c r="G50" s="171"/>
      <c r="H50" s="242"/>
      <c r="I50" s="107">
        <v>0</v>
      </c>
      <c r="J50" s="281">
        <v>0</v>
      </c>
      <c r="K50" s="128"/>
      <c r="L50" s="15"/>
      <c r="M50" s="73"/>
      <c r="N50" s="7">
        <f t="shared" si="0"/>
        <v>5.5806560000000003</v>
      </c>
      <c r="O50" s="144">
        <v>0</v>
      </c>
      <c r="P50" s="290">
        <v>0</v>
      </c>
      <c r="Q50" s="292">
        <v>0</v>
      </c>
      <c r="R50" s="292">
        <v>5.1845290000000004</v>
      </c>
      <c r="S50" s="292">
        <v>0.39612700000000001</v>
      </c>
      <c r="T50" s="43">
        <v>0</v>
      </c>
      <c r="U50" s="153">
        <f t="shared" si="1"/>
        <v>0</v>
      </c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  <c r="BF50" s="32"/>
      <c r="BG50" s="32"/>
      <c r="BH50" s="32"/>
      <c r="BI50" s="32"/>
      <c r="BJ50" s="32"/>
      <c r="BK50" s="32"/>
      <c r="BL50" s="32"/>
      <c r="BM50" s="32"/>
      <c r="BN50" s="32"/>
      <c r="BO50" s="32"/>
      <c r="BP50" s="32"/>
      <c r="BQ50" s="32"/>
      <c r="BR50" s="32"/>
      <c r="BS50" s="32"/>
      <c r="BT50" s="32"/>
      <c r="BU50" s="32"/>
      <c r="BV50" s="32"/>
      <c r="BW50" s="32"/>
      <c r="BX50" s="32"/>
      <c r="BY50" s="32"/>
      <c r="BZ50" s="32"/>
      <c r="CA50" s="32"/>
      <c r="CB50" s="32"/>
      <c r="CC50" s="32"/>
      <c r="CD50" s="32"/>
      <c r="CE50" s="32"/>
      <c r="CF50" s="32"/>
      <c r="CG50" s="32"/>
      <c r="CH50" s="32"/>
      <c r="CI50" s="32"/>
      <c r="CJ50" s="32"/>
      <c r="CK50" s="32"/>
      <c r="CL50" s="32"/>
      <c r="CM50" s="32"/>
      <c r="CN50" s="32"/>
      <c r="CO50" s="32"/>
      <c r="CP50" s="32"/>
      <c r="CQ50" s="32"/>
      <c r="CR50" s="32"/>
      <c r="CS50" s="32"/>
      <c r="CT50" s="32"/>
      <c r="CU50" s="32"/>
      <c r="CV50" s="32"/>
      <c r="CW50" s="32"/>
      <c r="CX50" s="32"/>
      <c r="CY50" s="32"/>
      <c r="CZ50" s="32"/>
      <c r="DA50" s="32"/>
      <c r="DB50" s="32"/>
      <c r="DC50" s="32"/>
      <c r="DD50" s="32"/>
      <c r="DE50" s="32"/>
      <c r="DF50" s="32"/>
      <c r="DG50" s="32"/>
      <c r="DH50" s="32"/>
      <c r="DI50" s="32"/>
      <c r="DJ50" s="32"/>
      <c r="DK50" s="32"/>
      <c r="DL50" s="32"/>
      <c r="DM50" s="32"/>
      <c r="DN50" s="32"/>
      <c r="DO50" s="32"/>
      <c r="DP50" s="32"/>
      <c r="DQ50" s="32"/>
      <c r="DR50" s="32"/>
      <c r="DS50" s="32"/>
      <c r="DT50" s="32"/>
      <c r="DU50" s="32"/>
      <c r="DV50" s="32"/>
      <c r="DW50" s="32"/>
      <c r="DX50" s="32"/>
      <c r="DY50" s="32"/>
      <c r="DZ50" s="32"/>
      <c r="EA50" s="32"/>
      <c r="EB50" s="32"/>
      <c r="EC50" s="32"/>
      <c r="ED50" s="32"/>
      <c r="EE50" s="32"/>
      <c r="EF50" s="32"/>
      <c r="EG50" s="32"/>
      <c r="EH50" s="32"/>
      <c r="EI50" s="32"/>
      <c r="EJ50" s="32"/>
      <c r="EK50" s="32"/>
      <c r="EL50" s="32"/>
      <c r="EM50" s="32"/>
      <c r="EN50" s="32"/>
      <c r="EO50" s="32"/>
      <c r="EP50" s="32"/>
      <c r="EQ50" s="32"/>
      <c r="ER50" s="32"/>
      <c r="ES50" s="32"/>
      <c r="ET50" s="32"/>
      <c r="EU50" s="32"/>
      <c r="EV50" s="32"/>
      <c r="EW50" s="32"/>
      <c r="EX50" s="32"/>
      <c r="EY50" s="32"/>
      <c r="EZ50" s="32"/>
      <c r="FA50" s="32"/>
      <c r="FB50" s="32"/>
      <c r="FC50" s="32"/>
      <c r="FD50" s="32"/>
      <c r="FE50" s="32"/>
      <c r="FF50" s="32"/>
      <c r="FG50" s="32"/>
      <c r="FH50" s="32"/>
      <c r="FI50" s="32"/>
      <c r="FJ50" s="32"/>
      <c r="FK50" s="32"/>
      <c r="FL50" s="32"/>
      <c r="FM50" s="32"/>
      <c r="FN50" s="32"/>
      <c r="FO50" s="32"/>
      <c r="FP50" s="32"/>
      <c r="FQ50" s="32"/>
      <c r="FR50" s="32"/>
      <c r="FS50" s="32"/>
      <c r="FT50" s="32"/>
      <c r="FU50" s="32"/>
      <c r="FV50" s="32"/>
      <c r="FW50" s="32"/>
      <c r="FX50" s="32"/>
      <c r="FY50" s="32"/>
      <c r="FZ50" s="32"/>
      <c r="GA50" s="32"/>
      <c r="GB50" s="32"/>
      <c r="GC50" s="32"/>
      <c r="GD50" s="32"/>
      <c r="GE50" s="32"/>
      <c r="GF50" s="32"/>
      <c r="GG50" s="32"/>
      <c r="GH50" s="32"/>
      <c r="GI50" s="32"/>
      <c r="GJ50" s="32"/>
      <c r="GK50" s="32"/>
      <c r="GL50" s="32"/>
      <c r="GM50" s="32"/>
      <c r="GN50" s="32"/>
      <c r="GO50" s="32"/>
      <c r="GP50" s="32"/>
      <c r="GQ50" s="32"/>
      <c r="GR50" s="32"/>
      <c r="GS50" s="32"/>
      <c r="GT50" s="32"/>
      <c r="GU50" s="32"/>
      <c r="GV50" s="32"/>
      <c r="GW50" s="32"/>
      <c r="GX50" s="32"/>
      <c r="GY50" s="32"/>
      <c r="GZ50" s="32"/>
      <c r="HA50" s="32"/>
      <c r="HB50" s="32"/>
      <c r="HC50" s="32"/>
      <c r="HD50" s="32"/>
      <c r="HE50" s="32"/>
      <c r="HF50" s="32"/>
      <c r="HG50" s="32"/>
      <c r="HH50" s="32"/>
      <c r="HI50" s="32"/>
      <c r="HJ50" s="32"/>
      <c r="HK50" s="32"/>
      <c r="HL50" s="32"/>
      <c r="HM50" s="32"/>
      <c r="HN50" s="32"/>
      <c r="HO50" s="32"/>
      <c r="HP50" s="32"/>
      <c r="HQ50" s="32"/>
      <c r="HR50" s="32"/>
      <c r="HS50" s="32"/>
      <c r="HT50" s="32"/>
      <c r="HU50" s="32"/>
      <c r="HV50" s="32"/>
      <c r="HW50" s="32"/>
      <c r="HX50" s="32"/>
      <c r="HY50" s="32"/>
      <c r="HZ50" s="32"/>
      <c r="IA50" s="32"/>
      <c r="IB50" s="32"/>
    </row>
    <row r="51" spans="1:236" x14ac:dyDescent="0.3">
      <c r="A51" s="2">
        <v>8323</v>
      </c>
      <c r="B51" s="2" t="s">
        <v>25</v>
      </c>
      <c r="C51" s="2" t="s">
        <v>3</v>
      </c>
      <c r="D51" s="110">
        <v>6.1707590000000003</v>
      </c>
      <c r="E51" s="122" t="s">
        <v>57</v>
      </c>
      <c r="F51" s="120">
        <v>6.1707590000000003</v>
      </c>
      <c r="G51" s="171"/>
      <c r="H51" s="242"/>
      <c r="I51" s="107">
        <v>2.1037349999999999</v>
      </c>
      <c r="J51" s="281">
        <v>0</v>
      </c>
      <c r="K51" s="128"/>
      <c r="L51" s="15"/>
      <c r="M51" s="73"/>
      <c r="N51" s="7">
        <f t="shared" si="0"/>
        <v>6.1707590000000003</v>
      </c>
      <c r="O51" s="144">
        <v>0</v>
      </c>
      <c r="P51" s="290">
        <v>0</v>
      </c>
      <c r="Q51" s="292">
        <v>0</v>
      </c>
      <c r="R51" s="292">
        <v>1.79878</v>
      </c>
      <c r="S51" s="292">
        <v>1.4589700000000001</v>
      </c>
      <c r="T51" s="43">
        <v>2.1037680000000001</v>
      </c>
      <c r="U51" s="153">
        <f t="shared" si="1"/>
        <v>0.8092410000000001</v>
      </c>
    </row>
    <row r="52" spans="1:236" x14ac:dyDescent="0.3">
      <c r="A52" s="2">
        <v>8808</v>
      </c>
      <c r="B52" s="2" t="s">
        <v>25</v>
      </c>
      <c r="C52" s="2" t="s">
        <v>6</v>
      </c>
      <c r="D52" s="110">
        <v>17.950959999999998</v>
      </c>
      <c r="E52" s="122" t="s">
        <v>57</v>
      </c>
      <c r="F52" s="120">
        <v>7.1697290000000002</v>
      </c>
      <c r="G52" s="171"/>
      <c r="H52" s="247"/>
      <c r="I52" s="107">
        <v>4.0509389999999996</v>
      </c>
      <c r="J52" s="281">
        <v>0</v>
      </c>
      <c r="K52" s="128"/>
      <c r="L52" s="15"/>
      <c r="M52" s="73">
        <v>10.781230000000001</v>
      </c>
      <c r="N52" s="7">
        <f t="shared" si="0"/>
        <v>6.5729599999999984</v>
      </c>
      <c r="O52" s="144">
        <v>11.378</v>
      </c>
      <c r="P52" s="290">
        <v>2.0621010000000002</v>
      </c>
      <c r="Q52" s="292">
        <v>10.055630000000001</v>
      </c>
      <c r="R52" s="292">
        <v>0</v>
      </c>
      <c r="S52" s="292">
        <v>4.5068400000000004</v>
      </c>
      <c r="T52" s="43">
        <v>0</v>
      </c>
      <c r="U52" s="153">
        <f t="shared" si="1"/>
        <v>3.3884899999999973</v>
      </c>
      <c r="V52" s="16"/>
    </row>
    <row r="53" spans="1:236" x14ac:dyDescent="0.3">
      <c r="A53" s="2">
        <v>8812</v>
      </c>
      <c r="B53" s="2" t="s">
        <v>25</v>
      </c>
      <c r="C53" s="2" t="s">
        <v>6</v>
      </c>
      <c r="D53" s="110">
        <v>12.75628</v>
      </c>
      <c r="E53" s="171" t="s">
        <v>61</v>
      </c>
      <c r="F53" s="242">
        <v>12.239743000000001</v>
      </c>
      <c r="G53" s="122" t="s">
        <v>57</v>
      </c>
      <c r="H53" s="120">
        <v>0.51653099999999996</v>
      </c>
      <c r="I53" s="107">
        <v>0.18470700000000001</v>
      </c>
      <c r="J53" s="281">
        <v>0</v>
      </c>
      <c r="K53" s="128"/>
      <c r="L53" s="15"/>
      <c r="M53" s="73"/>
      <c r="N53" s="7">
        <f t="shared" si="0"/>
        <v>12.75628</v>
      </c>
      <c r="O53" s="144">
        <v>0</v>
      </c>
      <c r="P53" s="290">
        <v>5.318174</v>
      </c>
      <c r="Q53" s="292">
        <v>0</v>
      </c>
      <c r="R53" s="292">
        <v>2.79047</v>
      </c>
      <c r="S53" s="292">
        <v>9.9658040000000003</v>
      </c>
      <c r="T53" s="43">
        <v>0</v>
      </c>
      <c r="U53" s="153">
        <f t="shared" si="1"/>
        <v>5.999999999062311E-6</v>
      </c>
    </row>
    <row r="54" spans="1:236" x14ac:dyDescent="0.3">
      <c r="A54" s="2">
        <v>8813</v>
      </c>
      <c r="B54" s="2" t="s">
        <v>25</v>
      </c>
      <c r="C54" s="2" t="s">
        <v>6</v>
      </c>
      <c r="D54" s="110">
        <v>10.09459</v>
      </c>
      <c r="E54" s="122" t="s">
        <v>61</v>
      </c>
      <c r="F54" s="120">
        <v>10.094590999999999</v>
      </c>
      <c r="I54" s="107">
        <v>2.381866</v>
      </c>
      <c r="J54" s="281">
        <v>0</v>
      </c>
      <c r="K54" s="128"/>
      <c r="L54" s="15"/>
      <c r="M54" s="73"/>
      <c r="N54" s="7">
        <f t="shared" si="0"/>
        <v>9.1151029999999995</v>
      </c>
      <c r="O54" s="144">
        <v>0.979487</v>
      </c>
      <c r="P54" s="290">
        <v>0</v>
      </c>
      <c r="Q54" s="292">
        <v>0</v>
      </c>
      <c r="R54" s="292">
        <v>0.28824699999999998</v>
      </c>
      <c r="S54" s="292">
        <v>5.6324399999999999</v>
      </c>
      <c r="T54" s="43">
        <v>0</v>
      </c>
      <c r="U54" s="153">
        <f t="shared" si="1"/>
        <v>4.1739030000000001</v>
      </c>
    </row>
    <row r="55" spans="1:236" x14ac:dyDescent="0.3">
      <c r="A55" s="2">
        <v>8814</v>
      </c>
      <c r="B55" s="2" t="s">
        <v>25</v>
      </c>
      <c r="C55" s="2" t="s">
        <v>6</v>
      </c>
      <c r="D55" s="110">
        <v>18.040880000000001</v>
      </c>
      <c r="E55" s="122" t="s">
        <v>57</v>
      </c>
      <c r="F55" s="120">
        <v>18.040880000000001</v>
      </c>
      <c r="G55" s="171"/>
      <c r="H55" s="242"/>
      <c r="I55" s="107">
        <v>9.7202710000000003</v>
      </c>
      <c r="J55" s="281">
        <v>0</v>
      </c>
      <c r="K55" s="128"/>
      <c r="L55" s="15"/>
      <c r="M55" s="73"/>
      <c r="N55" s="7">
        <f t="shared" si="0"/>
        <v>18.040880000000001</v>
      </c>
      <c r="O55" s="144">
        <v>0</v>
      </c>
      <c r="P55" s="290">
        <v>6.7831049999999999</v>
      </c>
      <c r="Q55" s="292">
        <v>1.450974</v>
      </c>
      <c r="R55" s="292">
        <v>3.7243740000000001</v>
      </c>
      <c r="S55" s="292">
        <v>1.6433009999999999</v>
      </c>
      <c r="T55" s="43">
        <v>9.0618300000000005</v>
      </c>
      <c r="U55" s="153">
        <f t="shared" si="1"/>
        <v>2.1604010000000002</v>
      </c>
    </row>
    <row r="56" spans="1:236" x14ac:dyDescent="0.3">
      <c r="A56" s="2">
        <v>8819</v>
      </c>
      <c r="B56" s="2" t="s">
        <v>25</v>
      </c>
      <c r="C56" s="2" t="s">
        <v>6</v>
      </c>
      <c r="D56" s="110">
        <v>25.592790000000001</v>
      </c>
      <c r="E56" s="122" t="s">
        <v>61</v>
      </c>
      <c r="F56" s="59">
        <v>13.501776</v>
      </c>
      <c r="G56" s="174"/>
      <c r="H56" s="243"/>
      <c r="I56" s="107">
        <v>0</v>
      </c>
      <c r="J56" s="281">
        <v>0</v>
      </c>
      <c r="K56" s="128"/>
      <c r="L56" s="15"/>
      <c r="M56" s="73">
        <v>12.091010000000001</v>
      </c>
      <c r="N56" s="7">
        <f t="shared" si="0"/>
        <v>13.50178</v>
      </c>
      <c r="O56" s="144">
        <v>12.091010000000001</v>
      </c>
      <c r="P56" s="290">
        <v>0</v>
      </c>
      <c r="Q56" s="292">
        <v>0</v>
      </c>
      <c r="R56" s="292">
        <v>19.94951</v>
      </c>
      <c r="S56" s="292">
        <v>2.9723809999999999</v>
      </c>
      <c r="T56" s="43">
        <v>0</v>
      </c>
      <c r="U56" s="153">
        <f t="shared" si="1"/>
        <v>2.6708990000000021</v>
      </c>
      <c r="V56" s="16"/>
      <c r="Y56" s="16"/>
    </row>
    <row r="57" spans="1:236" x14ac:dyDescent="0.3">
      <c r="A57" s="2">
        <v>8825</v>
      </c>
      <c r="B57" s="2" t="s">
        <v>25</v>
      </c>
      <c r="C57" s="2" t="s">
        <v>6</v>
      </c>
      <c r="D57" s="110">
        <v>27.079160000000002</v>
      </c>
      <c r="E57" s="122" t="s">
        <v>57</v>
      </c>
      <c r="F57" s="120">
        <v>27.079156000000001</v>
      </c>
      <c r="G57" s="171"/>
      <c r="H57" s="242"/>
      <c r="I57" s="107">
        <v>0</v>
      </c>
      <c r="J57" s="281">
        <v>0</v>
      </c>
      <c r="K57" s="128"/>
      <c r="L57" s="15"/>
      <c r="M57" s="73"/>
      <c r="N57" s="7">
        <f t="shared" si="0"/>
        <v>0</v>
      </c>
      <c r="O57" s="144">
        <v>27.079160000000002</v>
      </c>
      <c r="P57" s="290">
        <v>0</v>
      </c>
      <c r="Q57" s="292">
        <v>1.1018999999999999E-2</v>
      </c>
      <c r="R57" s="292">
        <v>17.43404</v>
      </c>
      <c r="S57" s="292">
        <v>9.6340979999999998</v>
      </c>
      <c r="T57" s="43">
        <v>0</v>
      </c>
      <c r="U57" s="153">
        <f t="shared" si="1"/>
        <v>2.9999999995311555E-6</v>
      </c>
    </row>
    <row r="58" spans="1:236" x14ac:dyDescent="0.3">
      <c r="A58" s="2">
        <v>8826</v>
      </c>
      <c r="B58" s="2" t="s">
        <v>25</v>
      </c>
      <c r="C58" s="2" t="s">
        <v>6</v>
      </c>
      <c r="D58" s="110">
        <v>28.099399999999999</v>
      </c>
      <c r="E58" s="122" t="s">
        <v>57</v>
      </c>
      <c r="F58" s="120">
        <v>28.099398000000001</v>
      </c>
      <c r="G58" s="180"/>
      <c r="H58" s="244"/>
      <c r="I58" s="107">
        <v>0</v>
      </c>
      <c r="J58" s="281">
        <v>0</v>
      </c>
      <c r="K58" s="128"/>
      <c r="L58" s="15"/>
      <c r="M58" s="73"/>
      <c r="N58" s="7">
        <f t="shared" si="0"/>
        <v>0</v>
      </c>
      <c r="O58" s="144">
        <v>28.099399999999999</v>
      </c>
      <c r="P58" s="290">
        <v>0</v>
      </c>
      <c r="Q58" s="292">
        <v>0</v>
      </c>
      <c r="R58" s="292">
        <v>28.099399999999999</v>
      </c>
      <c r="S58" s="292">
        <v>0</v>
      </c>
      <c r="T58" s="43">
        <v>0</v>
      </c>
      <c r="U58" s="153">
        <f t="shared" si="1"/>
        <v>0</v>
      </c>
    </row>
    <row r="59" spans="1:236" x14ac:dyDescent="0.3">
      <c r="A59" s="2">
        <v>8827</v>
      </c>
      <c r="B59" s="2" t="s">
        <v>25</v>
      </c>
      <c r="C59" s="2" t="s">
        <v>6</v>
      </c>
      <c r="D59" s="110">
        <v>6.8751689999999996</v>
      </c>
      <c r="E59" s="122" t="s">
        <v>56</v>
      </c>
      <c r="F59" s="120">
        <v>6.8751689999999996</v>
      </c>
      <c r="G59" s="171"/>
      <c r="H59" s="247"/>
      <c r="I59" s="107">
        <v>0</v>
      </c>
      <c r="J59" s="281">
        <v>4.3768000000000001E-2</v>
      </c>
      <c r="K59" s="128"/>
      <c r="L59" s="15"/>
      <c r="M59" s="73"/>
      <c r="N59" s="7">
        <f t="shared" si="0"/>
        <v>6.8751689999999996</v>
      </c>
      <c r="O59" s="144">
        <v>0</v>
      </c>
      <c r="P59" s="290">
        <v>4.1622370000000002</v>
      </c>
      <c r="Q59" s="292">
        <v>0</v>
      </c>
      <c r="R59" s="292">
        <v>5.1100729999999999</v>
      </c>
      <c r="S59" s="292">
        <v>1.7650950000000001</v>
      </c>
      <c r="T59" s="43">
        <v>0</v>
      </c>
      <c r="U59" s="153">
        <f t="shared" si="1"/>
        <v>9.9999999925159955E-7</v>
      </c>
    </row>
    <row r="60" spans="1:236" x14ac:dyDescent="0.3">
      <c r="A60" s="2">
        <v>8836</v>
      </c>
      <c r="B60" s="2" t="s">
        <v>25</v>
      </c>
      <c r="C60" s="2" t="s">
        <v>6</v>
      </c>
      <c r="D60" s="110">
        <v>10.63308</v>
      </c>
      <c r="E60" s="122" t="s">
        <v>56</v>
      </c>
      <c r="F60" s="120">
        <v>10.633084</v>
      </c>
      <c r="G60" s="180"/>
      <c r="H60" s="244"/>
      <c r="I60" s="107">
        <v>0</v>
      </c>
      <c r="J60" s="281">
        <v>0</v>
      </c>
      <c r="K60" s="129"/>
      <c r="L60" s="130"/>
      <c r="M60" s="73"/>
      <c r="N60" s="7">
        <f t="shared" si="0"/>
        <v>9.7744769999999992</v>
      </c>
      <c r="O60" s="144">
        <v>0.85860300000000001</v>
      </c>
      <c r="P60" s="290">
        <v>0</v>
      </c>
      <c r="Q60" s="292">
        <v>10.63308</v>
      </c>
      <c r="R60" s="292">
        <v>0</v>
      </c>
      <c r="S60" s="292">
        <v>0</v>
      </c>
      <c r="T60" s="43">
        <v>0</v>
      </c>
      <c r="U60" s="153">
        <f t="shared" si="1"/>
        <v>0</v>
      </c>
    </row>
    <row r="61" spans="1:236" x14ac:dyDescent="0.3">
      <c r="A61" s="2">
        <v>8837</v>
      </c>
      <c r="B61" s="2" t="s">
        <v>25</v>
      </c>
      <c r="C61" s="2" t="s">
        <v>6</v>
      </c>
      <c r="D61" s="110">
        <v>12.09037</v>
      </c>
      <c r="E61" s="122" t="s">
        <v>56</v>
      </c>
      <c r="F61" s="120">
        <v>12.090374000000001</v>
      </c>
      <c r="G61" s="174"/>
      <c r="H61" s="243"/>
      <c r="I61" s="107">
        <v>1.42028</v>
      </c>
      <c r="J61" s="281">
        <v>1.4202809999999999</v>
      </c>
      <c r="K61" s="129"/>
      <c r="L61" s="130"/>
      <c r="M61" s="73"/>
      <c r="N61" s="7">
        <f t="shared" si="0"/>
        <v>12.09037</v>
      </c>
      <c r="O61" s="144">
        <v>0</v>
      </c>
      <c r="P61" s="290">
        <v>0</v>
      </c>
      <c r="Q61" s="292">
        <v>0</v>
      </c>
      <c r="R61" s="292">
        <v>8.3262920000000005</v>
      </c>
      <c r="S61" s="292">
        <v>2.3437570000000001</v>
      </c>
      <c r="T61" s="43">
        <v>0</v>
      </c>
      <c r="U61" s="153">
        <f t="shared" si="1"/>
        <v>1.4203209999999995</v>
      </c>
    </row>
    <row r="62" spans="1:236" x14ac:dyDescent="0.3">
      <c r="A62" s="2">
        <v>8842</v>
      </c>
      <c r="B62" s="2" t="s">
        <v>25</v>
      </c>
      <c r="C62" s="2" t="s">
        <v>6</v>
      </c>
      <c r="D62" s="110">
        <v>60.03201</v>
      </c>
      <c r="E62" s="122" t="s">
        <v>59</v>
      </c>
      <c r="F62" s="120">
        <v>60.032012999999999</v>
      </c>
      <c r="G62" s="171"/>
      <c r="H62" s="242"/>
      <c r="I62" s="107">
        <v>0</v>
      </c>
      <c r="J62" s="281">
        <v>0</v>
      </c>
      <c r="K62" s="129"/>
      <c r="L62" s="130"/>
      <c r="M62" s="73"/>
      <c r="N62" s="7">
        <f t="shared" si="0"/>
        <v>60.03201</v>
      </c>
      <c r="O62" s="144">
        <v>0</v>
      </c>
      <c r="P62" s="290">
        <v>13.738060000000001</v>
      </c>
      <c r="Q62" s="292">
        <v>34.428040000000003</v>
      </c>
      <c r="R62" s="292">
        <v>13.685280000000001</v>
      </c>
      <c r="S62" s="292">
        <v>7.0663000000000004E-2</v>
      </c>
      <c r="T62" s="43">
        <v>0</v>
      </c>
      <c r="U62" s="153">
        <f t="shared" si="1"/>
        <v>11.848026999999995</v>
      </c>
    </row>
    <row r="63" spans="1:236" x14ac:dyDescent="0.3">
      <c r="A63" s="2">
        <v>8846</v>
      </c>
      <c r="B63" s="2" t="s">
        <v>25</v>
      </c>
      <c r="C63" s="2" t="s">
        <v>6</v>
      </c>
      <c r="D63" s="110">
        <v>30.74568</v>
      </c>
      <c r="E63" s="171" t="s">
        <v>57</v>
      </c>
      <c r="F63" s="242">
        <v>28.695153999999999</v>
      </c>
      <c r="G63" s="122" t="s">
        <v>56</v>
      </c>
      <c r="H63" s="120">
        <v>0.36411700000000002</v>
      </c>
      <c r="I63" s="107">
        <v>0</v>
      </c>
      <c r="J63" s="281">
        <v>0</v>
      </c>
      <c r="K63" s="129"/>
      <c r="L63" s="130"/>
      <c r="M63" s="73">
        <v>1.68641</v>
      </c>
      <c r="N63" s="7">
        <f t="shared" si="0"/>
        <v>29.059270000000001</v>
      </c>
      <c r="O63" s="144">
        <v>1.68641</v>
      </c>
      <c r="P63" s="290">
        <v>0.46291100000000002</v>
      </c>
      <c r="Q63" s="292">
        <v>30.74568</v>
      </c>
      <c r="R63" s="292">
        <v>0</v>
      </c>
      <c r="S63" s="292">
        <v>0</v>
      </c>
      <c r="T63" s="43">
        <v>0</v>
      </c>
      <c r="U63" s="153">
        <f t="shared" si="1"/>
        <v>0</v>
      </c>
    </row>
    <row r="64" spans="1:236" x14ac:dyDescent="0.3">
      <c r="A64" s="2">
        <v>8849</v>
      </c>
      <c r="B64" s="2" t="s">
        <v>25</v>
      </c>
      <c r="C64" s="2" t="s">
        <v>6</v>
      </c>
      <c r="D64" s="110">
        <v>17.03773</v>
      </c>
      <c r="E64" s="122" t="s">
        <v>57</v>
      </c>
      <c r="F64" s="120">
        <v>17.037725999999999</v>
      </c>
      <c r="I64" s="107">
        <v>0</v>
      </c>
      <c r="J64" s="281">
        <v>0</v>
      </c>
      <c r="K64" s="126"/>
      <c r="L64" s="127"/>
      <c r="M64" s="285"/>
      <c r="N64" s="7">
        <f t="shared" si="0"/>
        <v>0</v>
      </c>
      <c r="O64" s="144">
        <v>17.03773</v>
      </c>
      <c r="P64" s="290">
        <v>0</v>
      </c>
      <c r="Q64" s="292">
        <v>10.534280000000001</v>
      </c>
      <c r="R64" s="292">
        <v>6.5034450000000001</v>
      </c>
      <c r="S64" s="292">
        <v>0</v>
      </c>
      <c r="T64" s="43">
        <v>0</v>
      </c>
      <c r="U64" s="153">
        <f>D64-(Q64+R64+S64+T64)</f>
        <v>4.9999999980343546E-6</v>
      </c>
    </row>
    <row r="65" spans="1:21" x14ac:dyDescent="0.3">
      <c r="A65" s="2">
        <v>8852</v>
      </c>
      <c r="B65" s="2" t="s">
        <v>25</v>
      </c>
      <c r="C65" s="2" t="s">
        <v>6</v>
      </c>
      <c r="D65" s="110">
        <v>14.724769999999999</v>
      </c>
      <c r="E65" s="122" t="s">
        <v>57</v>
      </c>
      <c r="F65" s="213">
        <v>14.724769999999999</v>
      </c>
      <c r="G65" s="214"/>
      <c r="H65" s="247"/>
      <c r="I65" s="215">
        <v>0</v>
      </c>
      <c r="J65" s="282">
        <v>0</v>
      </c>
      <c r="K65" s="216"/>
      <c r="L65" s="217"/>
      <c r="M65" s="218"/>
      <c r="N65" s="7">
        <f t="shared" si="0"/>
        <v>14.724769999999999</v>
      </c>
      <c r="O65" s="219">
        <v>0</v>
      </c>
      <c r="P65" s="291">
        <v>10.4613</v>
      </c>
      <c r="Q65" s="293">
        <v>0</v>
      </c>
      <c r="R65" s="293">
        <v>14.682309999999999</v>
      </c>
      <c r="S65" s="293">
        <v>4.2456000000000001E-2</v>
      </c>
      <c r="T65" s="294">
        <v>0</v>
      </c>
      <c r="U65" s="220">
        <f>D65-(Q65+R65+S65+T65)</f>
        <v>4.0000000005591119E-6</v>
      </c>
    </row>
    <row r="66" spans="1:21" s="57" customFormat="1" x14ac:dyDescent="0.3">
      <c r="A66" s="211">
        <v>8856</v>
      </c>
      <c r="B66" s="211" t="s">
        <v>25</v>
      </c>
      <c r="C66" s="211" t="s">
        <v>6</v>
      </c>
      <c r="D66" s="212">
        <v>20.00732</v>
      </c>
      <c r="E66" s="264" t="s">
        <v>57</v>
      </c>
      <c r="F66" s="248">
        <v>20.00732</v>
      </c>
      <c r="G66" s="250"/>
      <c r="H66" s="260"/>
      <c r="I66" s="273">
        <v>0</v>
      </c>
      <c r="J66" s="281">
        <v>0</v>
      </c>
      <c r="K66" s="261"/>
      <c r="L66" s="261"/>
      <c r="M66" s="42"/>
      <c r="N66" s="262">
        <f t="shared" si="0"/>
        <v>20.00732</v>
      </c>
      <c r="O66" s="262">
        <v>0</v>
      </c>
      <c r="P66" s="290">
        <v>0</v>
      </c>
      <c r="Q66" s="292">
        <v>0</v>
      </c>
      <c r="R66" s="292">
        <v>5.7521740000000001</v>
      </c>
      <c r="S66" s="292">
        <v>14.25515</v>
      </c>
      <c r="T66" s="43">
        <v>0</v>
      </c>
      <c r="U66" s="263">
        <f t="shared" ref="U66:U128" si="2">D66-(Q66+R66+S66+T66)</f>
        <v>-4.0000000005591119E-6</v>
      </c>
    </row>
    <row r="67" spans="1:21" x14ac:dyDescent="0.3">
      <c r="A67" s="25">
        <v>8857</v>
      </c>
      <c r="B67" s="25" t="s">
        <v>25</v>
      </c>
      <c r="C67" s="25" t="s">
        <v>6</v>
      </c>
      <c r="D67" s="234">
        <v>3.9528889999999999</v>
      </c>
      <c r="E67" s="124" t="s">
        <v>100</v>
      </c>
      <c r="F67" s="248">
        <v>3.9528889999999999</v>
      </c>
      <c r="H67" s="248"/>
      <c r="I67" s="107">
        <v>0.47464899999999999</v>
      </c>
      <c r="J67" s="281">
        <v>0</v>
      </c>
      <c r="M67" s="42"/>
      <c r="N67" s="7">
        <f t="shared" si="0"/>
        <v>3.6714149999999997</v>
      </c>
      <c r="O67" s="7">
        <v>0.281474</v>
      </c>
      <c r="P67" s="290">
        <v>0</v>
      </c>
      <c r="Q67" s="292">
        <v>1.702053</v>
      </c>
      <c r="R67" s="292">
        <v>2.2508349999999999</v>
      </c>
      <c r="S67" s="292">
        <v>0</v>
      </c>
      <c r="T67" s="43">
        <v>0</v>
      </c>
      <c r="U67" s="220">
        <f t="shared" si="2"/>
        <v>1.000000000139778E-6</v>
      </c>
    </row>
    <row r="68" spans="1:21" x14ac:dyDescent="0.3">
      <c r="A68" s="25">
        <v>8860</v>
      </c>
      <c r="B68" s="25" t="s">
        <v>25</v>
      </c>
      <c r="C68" s="25" t="s">
        <v>6</v>
      </c>
      <c r="D68" s="234">
        <v>29.867049999999999</v>
      </c>
      <c r="E68" s="185" t="s">
        <v>100</v>
      </c>
      <c r="F68" s="248">
        <v>27.063725000000002</v>
      </c>
      <c r="G68" s="124" t="s">
        <v>65</v>
      </c>
      <c r="H68" s="248">
        <v>2.8033199999999998</v>
      </c>
      <c r="I68" s="107">
        <v>2.1472389999999999</v>
      </c>
      <c r="J68" s="281">
        <v>0</v>
      </c>
      <c r="M68" s="42"/>
      <c r="N68" s="7">
        <f t="shared" ref="N68:N130" si="3">D68-O68</f>
        <v>28.585217999999998</v>
      </c>
      <c r="O68" s="7">
        <v>1.2818320000000001</v>
      </c>
      <c r="P68" s="290">
        <v>0</v>
      </c>
      <c r="Q68" s="292">
        <v>21.518699999999999</v>
      </c>
      <c r="R68" s="292">
        <v>8.0550820000000005</v>
      </c>
      <c r="S68" s="292">
        <v>0</v>
      </c>
      <c r="T68" s="43">
        <v>0.29326600000000003</v>
      </c>
      <c r="U68" s="220">
        <f t="shared" si="2"/>
        <v>1.9999999985031991E-6</v>
      </c>
    </row>
    <row r="69" spans="1:21" x14ac:dyDescent="0.3">
      <c r="A69" s="25">
        <v>8862</v>
      </c>
      <c r="B69" s="25" t="s">
        <v>25</v>
      </c>
      <c r="C69" s="25" t="s">
        <v>6</v>
      </c>
      <c r="D69" s="234">
        <v>9.5734820000000003</v>
      </c>
      <c r="E69" s="124" t="s">
        <v>65</v>
      </c>
      <c r="F69" s="248">
        <v>9.5734820000000003</v>
      </c>
      <c r="I69" s="107">
        <v>0</v>
      </c>
      <c r="J69" s="281">
        <v>0</v>
      </c>
      <c r="M69" s="42"/>
      <c r="N69" s="7">
        <f t="shared" si="3"/>
        <v>9.5734820000000003</v>
      </c>
      <c r="O69" s="7">
        <v>0</v>
      </c>
      <c r="P69" s="290">
        <v>0.52658700000000003</v>
      </c>
      <c r="Q69" s="292">
        <v>0</v>
      </c>
      <c r="R69" s="292">
        <v>7.4868119999999996</v>
      </c>
      <c r="S69" s="292">
        <v>2.0866699999999998</v>
      </c>
      <c r="T69" s="43">
        <v>0</v>
      </c>
      <c r="U69" s="220">
        <f t="shared" si="2"/>
        <v>0</v>
      </c>
    </row>
    <row r="70" spans="1:21" x14ac:dyDescent="0.3">
      <c r="A70" s="25">
        <v>8863</v>
      </c>
      <c r="B70" s="25" t="s">
        <v>25</v>
      </c>
      <c r="C70" s="25" t="s">
        <v>6</v>
      </c>
      <c r="D70" s="234">
        <v>11.90667</v>
      </c>
      <c r="E70" s="124" t="s">
        <v>65</v>
      </c>
      <c r="F70" s="248">
        <v>11.906673</v>
      </c>
      <c r="H70" s="248"/>
      <c r="I70" s="107">
        <v>0</v>
      </c>
      <c r="J70" s="281">
        <v>0</v>
      </c>
      <c r="M70" s="42"/>
      <c r="N70" s="7">
        <f t="shared" si="3"/>
        <v>11.90667</v>
      </c>
      <c r="O70" s="7">
        <v>0</v>
      </c>
      <c r="P70" s="290">
        <v>0</v>
      </c>
      <c r="Q70" s="292">
        <v>9.6884060000000005</v>
      </c>
      <c r="R70" s="292">
        <v>2.218267</v>
      </c>
      <c r="S70" s="292">
        <v>0</v>
      </c>
      <c r="T70" s="43">
        <v>0</v>
      </c>
      <c r="U70" s="220">
        <f t="shared" si="2"/>
        <v>-3.0000000013075123E-6</v>
      </c>
    </row>
    <row r="71" spans="1:21" x14ac:dyDescent="0.3">
      <c r="A71" s="25">
        <v>8864</v>
      </c>
      <c r="B71" s="25" t="s">
        <v>25</v>
      </c>
      <c r="C71" s="25" t="s">
        <v>6</v>
      </c>
      <c r="D71" s="234">
        <v>16.298400000000001</v>
      </c>
      <c r="E71" s="124" t="s">
        <v>59</v>
      </c>
      <c r="F71" s="248">
        <v>16.298400999999998</v>
      </c>
      <c r="H71" s="248"/>
      <c r="I71" s="107">
        <v>0</v>
      </c>
      <c r="J71" s="281">
        <v>0</v>
      </c>
      <c r="M71" s="42"/>
      <c r="N71" s="7">
        <f t="shared" si="3"/>
        <v>16.298400000000001</v>
      </c>
      <c r="O71" s="7">
        <v>0</v>
      </c>
      <c r="P71" s="290">
        <v>0</v>
      </c>
      <c r="Q71" s="292">
        <v>0</v>
      </c>
      <c r="R71" s="292">
        <v>1.3175749999999999</v>
      </c>
      <c r="S71" s="292">
        <v>14.980829999999999</v>
      </c>
      <c r="T71" s="43">
        <v>0</v>
      </c>
      <c r="U71" s="220">
        <f t="shared" si="2"/>
        <v>-4.9999999980343546E-6</v>
      </c>
    </row>
    <row r="72" spans="1:21" x14ac:dyDescent="0.3">
      <c r="A72" s="25">
        <v>8866</v>
      </c>
      <c r="B72" s="25" t="s">
        <v>25</v>
      </c>
      <c r="C72" s="25" t="s">
        <v>6</v>
      </c>
      <c r="D72" s="234">
        <v>35.40493</v>
      </c>
      <c r="E72" s="124" t="s">
        <v>57</v>
      </c>
      <c r="F72" s="248">
        <v>35.404926000000003</v>
      </c>
      <c r="H72" s="248"/>
      <c r="I72" s="107">
        <v>0</v>
      </c>
      <c r="J72" s="281">
        <v>0</v>
      </c>
      <c r="M72" s="42"/>
      <c r="N72" s="7">
        <f t="shared" si="3"/>
        <v>35.40493</v>
      </c>
      <c r="O72" s="7">
        <v>0</v>
      </c>
      <c r="P72" s="290">
        <v>6.5747280000000003</v>
      </c>
      <c r="Q72" s="292">
        <v>0.65556000000000003</v>
      </c>
      <c r="R72" s="292">
        <v>31.02148</v>
      </c>
      <c r="S72" s="292">
        <v>3.7278820000000001</v>
      </c>
      <c r="T72" s="43">
        <v>0</v>
      </c>
      <c r="U72" s="220">
        <f t="shared" si="2"/>
        <v>8.0000000011182237E-6</v>
      </c>
    </row>
    <row r="73" spans="1:21" x14ac:dyDescent="0.3">
      <c r="A73" s="25">
        <v>8867</v>
      </c>
      <c r="B73" s="25" t="s">
        <v>25</v>
      </c>
      <c r="C73" s="25" t="s">
        <v>6</v>
      </c>
      <c r="D73" s="234">
        <v>22.24615</v>
      </c>
      <c r="E73" s="124" t="s">
        <v>59</v>
      </c>
      <c r="F73" s="248">
        <v>22.246154000000001</v>
      </c>
      <c r="H73" s="248"/>
      <c r="I73" s="107">
        <v>0</v>
      </c>
      <c r="J73" s="281">
        <v>0</v>
      </c>
      <c r="M73" s="42"/>
      <c r="N73" s="7">
        <f t="shared" si="3"/>
        <v>22.24615</v>
      </c>
      <c r="O73" s="7">
        <v>0</v>
      </c>
      <c r="P73" s="290">
        <v>0</v>
      </c>
      <c r="Q73" s="292">
        <v>9.4277680000000004</v>
      </c>
      <c r="R73" s="292">
        <v>11.88804</v>
      </c>
      <c r="S73" s="292">
        <v>0.93034700000000004</v>
      </c>
      <c r="T73" s="43">
        <v>0</v>
      </c>
      <c r="U73" s="220">
        <f t="shared" si="2"/>
        <v>-5.0000000015870683E-6</v>
      </c>
    </row>
    <row r="74" spans="1:21" x14ac:dyDescent="0.3">
      <c r="A74" s="25">
        <v>8868</v>
      </c>
      <c r="B74" s="25" t="s">
        <v>25</v>
      </c>
      <c r="C74" s="25" t="s">
        <v>6</v>
      </c>
      <c r="D74" s="234">
        <v>47.609110000000001</v>
      </c>
      <c r="E74" s="124" t="s">
        <v>57</v>
      </c>
      <c r="F74" s="248">
        <v>46.326850999999998</v>
      </c>
      <c r="H74" s="248"/>
      <c r="I74" s="107">
        <v>0</v>
      </c>
      <c r="J74" s="281">
        <v>0</v>
      </c>
      <c r="M74" s="42">
        <v>1.2822610000000001</v>
      </c>
      <c r="N74" s="7">
        <f t="shared" si="3"/>
        <v>46.326849000000003</v>
      </c>
      <c r="O74" s="7">
        <v>1.2822610000000001</v>
      </c>
      <c r="P74" s="290">
        <v>0</v>
      </c>
      <c r="Q74" s="292">
        <v>0.59888600000000003</v>
      </c>
      <c r="R74" s="292">
        <v>44.097369999999998</v>
      </c>
      <c r="S74" s="292">
        <v>2.8934549999999999</v>
      </c>
      <c r="T74" s="43">
        <v>1.9404000000000001E-2</v>
      </c>
      <c r="U74" s="220">
        <f t="shared" si="2"/>
        <v>-5.0000000015870683E-6</v>
      </c>
    </row>
    <row r="75" spans="1:21" x14ac:dyDescent="0.3">
      <c r="A75" s="25">
        <v>8869</v>
      </c>
      <c r="B75" s="25" t="s">
        <v>25</v>
      </c>
      <c r="C75" s="25" t="s">
        <v>6</v>
      </c>
      <c r="D75" s="234">
        <v>6.145092</v>
      </c>
      <c r="E75" s="124" t="s">
        <v>59</v>
      </c>
      <c r="F75" s="248">
        <v>5.5352589999999999</v>
      </c>
      <c r="H75" s="248"/>
      <c r="I75" s="107">
        <v>0</v>
      </c>
      <c r="J75" s="281">
        <v>0</v>
      </c>
      <c r="M75" s="42">
        <v>0.60983299999999996</v>
      </c>
      <c r="N75" s="7">
        <f t="shared" si="3"/>
        <v>5.5352589999999999</v>
      </c>
      <c r="O75" s="7">
        <v>0.60983299999999996</v>
      </c>
      <c r="P75" s="290">
        <v>0</v>
      </c>
      <c r="Q75" s="292">
        <v>0</v>
      </c>
      <c r="R75" s="292">
        <v>3.7422909999999998</v>
      </c>
      <c r="S75" s="292">
        <v>2.4028010000000002</v>
      </c>
      <c r="T75" s="43">
        <v>0</v>
      </c>
      <c r="U75" s="220">
        <f t="shared" si="2"/>
        <v>0</v>
      </c>
    </row>
    <row r="76" spans="1:21" x14ac:dyDescent="0.3">
      <c r="A76" s="25">
        <v>8870</v>
      </c>
      <c r="B76" s="25" t="s">
        <v>25</v>
      </c>
      <c r="C76" s="25" t="s">
        <v>6</v>
      </c>
      <c r="D76" s="234">
        <v>17.509060000000002</v>
      </c>
      <c r="E76" s="124" t="s">
        <v>57</v>
      </c>
      <c r="F76" s="248">
        <v>17.509055</v>
      </c>
      <c r="H76" s="248"/>
      <c r="I76" s="107">
        <v>0</v>
      </c>
      <c r="J76" s="281">
        <v>0</v>
      </c>
      <c r="M76" s="42"/>
      <c r="N76" s="7">
        <f t="shared" si="3"/>
        <v>17.509060000000002</v>
      </c>
      <c r="O76" s="7">
        <v>0</v>
      </c>
      <c r="P76" s="290">
        <v>0</v>
      </c>
      <c r="Q76" s="292">
        <v>14.72298</v>
      </c>
      <c r="R76" s="292">
        <v>0</v>
      </c>
      <c r="S76" s="292">
        <v>2.7860749999999999</v>
      </c>
      <c r="T76" s="43">
        <v>0</v>
      </c>
      <c r="U76" s="220">
        <f t="shared" si="2"/>
        <v>5.0000000015870683E-6</v>
      </c>
    </row>
    <row r="77" spans="1:21" x14ac:dyDescent="0.3">
      <c r="A77" s="208">
        <v>8871</v>
      </c>
      <c r="B77" s="208" t="s">
        <v>25</v>
      </c>
      <c r="C77" s="208" t="s">
        <v>6</v>
      </c>
      <c r="D77" s="235">
        <v>33.800109999999997</v>
      </c>
      <c r="E77" s="124" t="s">
        <v>57</v>
      </c>
      <c r="F77" s="248">
        <v>32.900779999999997</v>
      </c>
      <c r="H77" s="248"/>
      <c r="I77" s="107">
        <v>0</v>
      </c>
      <c r="J77" s="281">
        <v>0</v>
      </c>
      <c r="M77" s="42">
        <v>0.89932800000000002</v>
      </c>
      <c r="N77" s="7">
        <f t="shared" si="3"/>
        <v>32.900780999999995</v>
      </c>
      <c r="O77" s="7">
        <v>0.89932900000000005</v>
      </c>
      <c r="P77" s="290">
        <v>0</v>
      </c>
      <c r="Q77" s="292">
        <v>6.1381189999999997</v>
      </c>
      <c r="R77" s="292">
        <v>27.661989999999999</v>
      </c>
      <c r="S77" s="292">
        <v>0</v>
      </c>
      <c r="T77" s="43">
        <v>0</v>
      </c>
      <c r="U77" s="220">
        <f t="shared" si="2"/>
        <v>9.9999999747524271E-7</v>
      </c>
    </row>
    <row r="78" spans="1:21" s="57" customFormat="1" x14ac:dyDescent="0.3">
      <c r="A78" s="205">
        <v>8873</v>
      </c>
      <c r="B78" s="205" t="s">
        <v>25</v>
      </c>
      <c r="C78" s="205" t="s">
        <v>6</v>
      </c>
      <c r="D78" s="236">
        <v>5.6353739999999997</v>
      </c>
      <c r="E78" s="266" t="s">
        <v>59</v>
      </c>
      <c r="F78" s="248">
        <v>5.6353739999999997</v>
      </c>
      <c r="G78" s="250"/>
      <c r="H78" s="260"/>
      <c r="I78" s="273">
        <v>0</v>
      </c>
      <c r="J78" s="281">
        <v>5.6353739999999997</v>
      </c>
      <c r="K78" s="261"/>
      <c r="L78" s="261"/>
      <c r="M78" s="42"/>
      <c r="N78" s="262">
        <f t="shared" si="3"/>
        <v>5.6353739999999997</v>
      </c>
      <c r="O78" s="262">
        <v>0</v>
      </c>
      <c r="P78" s="290">
        <v>0</v>
      </c>
      <c r="Q78" s="292">
        <v>0.70628400000000002</v>
      </c>
      <c r="R78" s="292">
        <v>4.9290900000000004</v>
      </c>
      <c r="S78" s="292">
        <v>0</v>
      </c>
      <c r="T78" s="43">
        <v>0</v>
      </c>
      <c r="U78" s="263">
        <f t="shared" si="2"/>
        <v>0</v>
      </c>
    </row>
    <row r="79" spans="1:21" s="119" customFormat="1" x14ac:dyDescent="0.3">
      <c r="A79" s="205">
        <v>8874</v>
      </c>
      <c r="B79" s="205" t="s">
        <v>25</v>
      </c>
      <c r="C79" s="205" t="s">
        <v>6</v>
      </c>
      <c r="D79" s="236">
        <v>9.8015699999999999</v>
      </c>
      <c r="E79" s="266" t="s">
        <v>57</v>
      </c>
      <c r="F79" s="248">
        <v>9.8015699999999999</v>
      </c>
      <c r="G79" s="250"/>
      <c r="H79" s="260"/>
      <c r="I79" s="273">
        <v>0</v>
      </c>
      <c r="J79" s="281">
        <v>0</v>
      </c>
      <c r="K79" s="261"/>
      <c r="L79" s="261"/>
      <c r="M79" s="42"/>
      <c r="N79" s="262">
        <f t="shared" si="3"/>
        <v>9.8015699999999999</v>
      </c>
      <c r="O79" s="262">
        <v>0</v>
      </c>
      <c r="P79" s="290">
        <v>0</v>
      </c>
      <c r="Q79" s="292">
        <v>9.8015699999999999</v>
      </c>
      <c r="R79" s="292">
        <v>0</v>
      </c>
      <c r="S79" s="292">
        <v>0</v>
      </c>
      <c r="T79" s="43">
        <v>0</v>
      </c>
      <c r="U79" s="263">
        <f t="shared" si="2"/>
        <v>0</v>
      </c>
    </row>
    <row r="80" spans="1:21" s="119" customFormat="1" x14ac:dyDescent="0.3">
      <c r="A80" s="205">
        <v>8875</v>
      </c>
      <c r="B80" s="205" t="s">
        <v>25</v>
      </c>
      <c r="C80" s="205" t="s">
        <v>6</v>
      </c>
      <c r="D80" s="236">
        <v>25.577269999999999</v>
      </c>
      <c r="E80" s="266" t="s">
        <v>65</v>
      </c>
      <c r="F80" s="248">
        <v>25.577272000000001</v>
      </c>
      <c r="G80" s="250"/>
      <c r="H80" s="260"/>
      <c r="I80" s="273">
        <v>13.181852000000001</v>
      </c>
      <c r="J80" s="281">
        <v>0.20782900000000001</v>
      </c>
      <c r="K80" s="261"/>
      <c r="L80" s="261"/>
      <c r="M80" s="42"/>
      <c r="N80" s="262">
        <f t="shared" si="3"/>
        <v>25.577269999999999</v>
      </c>
      <c r="O80" s="262">
        <v>0</v>
      </c>
      <c r="P80" s="290">
        <v>0</v>
      </c>
      <c r="Q80" s="292">
        <v>0</v>
      </c>
      <c r="R80" s="292">
        <v>12.37602</v>
      </c>
      <c r="S80" s="292">
        <v>0.39550400000000002</v>
      </c>
      <c r="T80" s="43">
        <v>12.805755</v>
      </c>
      <c r="U80" s="263">
        <f t="shared" si="2"/>
        <v>-9.0000000021461801E-6</v>
      </c>
    </row>
    <row r="81" spans="1:21" x14ac:dyDescent="0.3">
      <c r="A81" s="209">
        <v>8876</v>
      </c>
      <c r="B81" s="209" t="s">
        <v>25</v>
      </c>
      <c r="C81" s="209" t="s">
        <v>6</v>
      </c>
      <c r="D81" s="237">
        <v>6.1903300000000003</v>
      </c>
      <c r="E81" s="210" t="s">
        <v>59</v>
      </c>
      <c r="F81" s="248">
        <v>6.1903300000000003</v>
      </c>
      <c r="H81" s="248"/>
      <c r="I81" s="107">
        <v>0</v>
      </c>
      <c r="J81" s="281">
        <v>0.51941700000000002</v>
      </c>
      <c r="M81" s="42"/>
      <c r="N81" s="7">
        <f t="shared" si="3"/>
        <v>6.1903300000000003</v>
      </c>
      <c r="O81" s="7">
        <v>0</v>
      </c>
      <c r="P81" s="290">
        <v>0</v>
      </c>
      <c r="Q81" s="292">
        <v>5.1315840000000001</v>
      </c>
      <c r="R81" s="292">
        <v>1.058745</v>
      </c>
      <c r="S81" s="292">
        <v>0</v>
      </c>
      <c r="T81" s="43">
        <v>0</v>
      </c>
      <c r="U81" s="220">
        <f t="shared" si="2"/>
        <v>1.000000000139778E-6</v>
      </c>
    </row>
    <row r="82" spans="1:21" x14ac:dyDescent="0.3">
      <c r="A82" s="25">
        <v>8877</v>
      </c>
      <c r="B82" s="25" t="s">
        <v>25</v>
      </c>
      <c r="C82" s="25" t="s">
        <v>6</v>
      </c>
      <c r="D82" s="234">
        <v>4.7603549999999997</v>
      </c>
      <c r="E82" s="124" t="s">
        <v>59</v>
      </c>
      <c r="F82" s="248">
        <v>4.7603549999999997</v>
      </c>
      <c r="H82" s="248"/>
      <c r="I82" s="107">
        <v>0.53371400000000002</v>
      </c>
      <c r="J82" s="281">
        <v>0</v>
      </c>
      <c r="M82" s="42"/>
      <c r="N82" s="7">
        <f t="shared" si="3"/>
        <v>4.7603549999999997</v>
      </c>
      <c r="O82" s="7">
        <v>0</v>
      </c>
      <c r="P82" s="290">
        <v>0</v>
      </c>
      <c r="Q82" s="292">
        <v>4.2266409999999999</v>
      </c>
      <c r="R82" s="292">
        <v>0</v>
      </c>
      <c r="S82" s="292">
        <v>0</v>
      </c>
      <c r="T82" s="43">
        <v>0</v>
      </c>
      <c r="U82" s="220">
        <f t="shared" si="2"/>
        <v>0.5337139999999998</v>
      </c>
    </row>
    <row r="83" spans="1:21" x14ac:dyDescent="0.3">
      <c r="A83" s="25">
        <v>8878</v>
      </c>
      <c r="B83" s="25" t="s">
        <v>25</v>
      </c>
      <c r="C83" s="25" t="s">
        <v>6</v>
      </c>
      <c r="D83" s="234">
        <v>12.6328</v>
      </c>
      <c r="E83" s="124" t="s">
        <v>59</v>
      </c>
      <c r="F83" s="248">
        <v>12.632797</v>
      </c>
      <c r="H83" s="248"/>
      <c r="I83" s="107">
        <v>0</v>
      </c>
      <c r="J83" s="281">
        <v>0</v>
      </c>
      <c r="M83" s="42"/>
      <c r="N83" s="7">
        <f t="shared" si="3"/>
        <v>12.6328</v>
      </c>
      <c r="O83" s="7">
        <v>0</v>
      </c>
      <c r="P83" s="290">
        <v>0</v>
      </c>
      <c r="Q83" s="292">
        <v>12.6328</v>
      </c>
      <c r="R83" s="292">
        <v>0</v>
      </c>
      <c r="S83" s="292">
        <v>0</v>
      </c>
      <c r="T83" s="43">
        <v>0</v>
      </c>
      <c r="U83" s="220">
        <f t="shared" si="2"/>
        <v>0</v>
      </c>
    </row>
    <row r="84" spans="1:21" x14ac:dyDescent="0.3">
      <c r="A84" s="25">
        <v>8879</v>
      </c>
      <c r="B84" s="25" t="s">
        <v>25</v>
      </c>
      <c r="C84" s="25" t="s">
        <v>6</v>
      </c>
      <c r="D84" s="234">
        <v>36.905009999999997</v>
      </c>
      <c r="E84" s="124" t="s">
        <v>59</v>
      </c>
      <c r="F84" s="248">
        <v>36.905012999999997</v>
      </c>
      <c r="H84" s="248"/>
      <c r="I84" s="107">
        <v>0</v>
      </c>
      <c r="J84" s="281">
        <v>0</v>
      </c>
      <c r="M84" s="42"/>
      <c r="N84" s="7">
        <f t="shared" si="3"/>
        <v>36.905009999999997</v>
      </c>
      <c r="O84" s="7">
        <v>0</v>
      </c>
      <c r="P84" s="290">
        <v>0</v>
      </c>
      <c r="Q84" s="292">
        <v>36.905009999999997</v>
      </c>
      <c r="R84" s="292">
        <v>0</v>
      </c>
      <c r="S84" s="292">
        <v>0</v>
      </c>
      <c r="T84" s="43">
        <v>0</v>
      </c>
      <c r="U84" s="220">
        <f t="shared" si="2"/>
        <v>0</v>
      </c>
    </row>
    <row r="85" spans="1:21" x14ac:dyDescent="0.3">
      <c r="A85" s="25">
        <v>8880</v>
      </c>
      <c r="B85" s="25" t="s">
        <v>25</v>
      </c>
      <c r="C85" s="25" t="s">
        <v>6</v>
      </c>
      <c r="D85" s="234">
        <v>14.41986</v>
      </c>
      <c r="E85" s="124" t="s">
        <v>59</v>
      </c>
      <c r="F85" s="248">
        <v>9.5884590000000003</v>
      </c>
      <c r="H85" s="248"/>
      <c r="I85" s="107">
        <v>0.593198</v>
      </c>
      <c r="J85" s="281">
        <v>0</v>
      </c>
      <c r="M85" s="42">
        <v>4.8313980000000001</v>
      </c>
      <c r="N85" s="7">
        <f t="shared" si="3"/>
        <v>9.5884619999999998</v>
      </c>
      <c r="O85" s="7">
        <v>4.8313980000000001</v>
      </c>
      <c r="P85" s="290">
        <v>0</v>
      </c>
      <c r="Q85" s="292">
        <v>13.294079999999999</v>
      </c>
      <c r="R85" s="292">
        <v>0.106322</v>
      </c>
      <c r="S85" s="292">
        <v>0</v>
      </c>
      <c r="T85" s="43">
        <v>1.019452</v>
      </c>
      <c r="U85" s="220">
        <f t="shared" si="2"/>
        <v>6.0000000008386678E-6</v>
      </c>
    </row>
    <row r="86" spans="1:21" x14ac:dyDescent="0.3">
      <c r="A86" s="25">
        <v>8882</v>
      </c>
      <c r="B86" s="25" t="s">
        <v>25</v>
      </c>
      <c r="C86" s="25" t="s">
        <v>6</v>
      </c>
      <c r="D86" s="234">
        <v>16.27936</v>
      </c>
      <c r="E86" s="124" t="s">
        <v>59</v>
      </c>
      <c r="F86" s="248">
        <v>16.279356</v>
      </c>
      <c r="H86" s="248"/>
      <c r="I86" s="107">
        <v>1.4257629999999999</v>
      </c>
      <c r="J86" s="281">
        <v>0</v>
      </c>
      <c r="M86" s="42"/>
      <c r="N86" s="7">
        <f t="shared" si="3"/>
        <v>16.27936</v>
      </c>
      <c r="O86" s="7">
        <v>0</v>
      </c>
      <c r="P86" s="290">
        <v>0</v>
      </c>
      <c r="Q86" s="292">
        <v>14.834519999999999</v>
      </c>
      <c r="R86" s="292">
        <v>0</v>
      </c>
      <c r="S86" s="292">
        <v>0</v>
      </c>
      <c r="T86" s="43">
        <v>1.4448319999999999</v>
      </c>
      <c r="U86" s="220">
        <f t="shared" si="2"/>
        <v>8.0000000011182237E-6</v>
      </c>
    </row>
    <row r="87" spans="1:21" x14ac:dyDescent="0.3">
      <c r="A87" s="25">
        <v>8883</v>
      </c>
      <c r="B87" s="25" t="s">
        <v>25</v>
      </c>
      <c r="C87" s="25" t="s">
        <v>6</v>
      </c>
      <c r="D87" s="234">
        <v>11.281140000000001</v>
      </c>
      <c r="E87" s="124" t="s">
        <v>59</v>
      </c>
      <c r="F87" s="248">
        <v>7.6346829999999999</v>
      </c>
      <c r="H87" s="248"/>
      <c r="I87" s="107">
        <v>2.1042679999999998</v>
      </c>
      <c r="J87" s="281">
        <v>0</v>
      </c>
      <c r="M87" s="42">
        <v>3.6464530000000002</v>
      </c>
      <c r="N87" s="7">
        <f t="shared" si="3"/>
        <v>7.6346890000000007</v>
      </c>
      <c r="O87" s="7">
        <v>3.6464509999999999</v>
      </c>
      <c r="P87" s="290">
        <v>0</v>
      </c>
      <c r="Q87" s="292">
        <v>0</v>
      </c>
      <c r="R87" s="292">
        <v>6.9658449999999998</v>
      </c>
      <c r="S87" s="292">
        <v>0</v>
      </c>
      <c r="T87" s="43">
        <v>4.3152910000000002</v>
      </c>
      <c r="U87" s="220">
        <f t="shared" si="2"/>
        <v>4.0000000005591119E-6</v>
      </c>
    </row>
    <row r="88" spans="1:21" x14ac:dyDescent="0.3">
      <c r="A88" s="25">
        <v>8886</v>
      </c>
      <c r="B88" s="25" t="s">
        <v>25</v>
      </c>
      <c r="C88" s="25" t="s">
        <v>6</v>
      </c>
      <c r="D88" s="234">
        <v>40.268160000000002</v>
      </c>
      <c r="E88" s="124" t="s">
        <v>57</v>
      </c>
      <c r="F88" s="248">
        <v>37.521794999999997</v>
      </c>
      <c r="H88" s="248"/>
      <c r="I88" s="107">
        <v>0</v>
      </c>
      <c r="J88" s="281">
        <v>0</v>
      </c>
      <c r="M88" s="42">
        <v>2.7463600000000001</v>
      </c>
      <c r="N88" s="7">
        <f t="shared" si="3"/>
        <v>35.854378000000004</v>
      </c>
      <c r="O88" s="7">
        <v>4.4137820000000003</v>
      </c>
      <c r="P88" s="290">
        <v>0.58186700000000002</v>
      </c>
      <c r="Q88" s="292">
        <v>25.282640000000001</v>
      </c>
      <c r="R88" s="292">
        <v>7.1705819999999996</v>
      </c>
      <c r="S88" s="292">
        <v>5.8754860000000004</v>
      </c>
      <c r="T88" s="43">
        <v>0</v>
      </c>
      <c r="U88" s="220">
        <f t="shared" si="2"/>
        <v>1.9394520000000028</v>
      </c>
    </row>
    <row r="89" spans="1:21" x14ac:dyDescent="0.3">
      <c r="A89" s="25">
        <v>8887</v>
      </c>
      <c r="B89" s="25" t="s">
        <v>25</v>
      </c>
      <c r="C89" s="25" t="s">
        <v>6</v>
      </c>
      <c r="D89" s="234">
        <v>13.07798</v>
      </c>
      <c r="E89" s="124" t="s">
        <v>57</v>
      </c>
      <c r="F89" s="248">
        <v>13.077977000000001</v>
      </c>
      <c r="H89" s="248"/>
      <c r="I89" s="107">
        <v>0</v>
      </c>
      <c r="J89" s="281">
        <v>0</v>
      </c>
      <c r="M89" s="42"/>
      <c r="N89" s="7">
        <f t="shared" si="3"/>
        <v>13.07798</v>
      </c>
      <c r="O89" s="7">
        <v>0</v>
      </c>
      <c r="P89" s="290">
        <v>0</v>
      </c>
      <c r="Q89" s="292">
        <v>0</v>
      </c>
      <c r="R89" s="292">
        <v>0</v>
      </c>
      <c r="S89" s="292">
        <v>12.9277</v>
      </c>
      <c r="T89" s="43">
        <v>0</v>
      </c>
      <c r="U89" s="220">
        <f t="shared" si="2"/>
        <v>0.15028000000000041</v>
      </c>
    </row>
    <row r="90" spans="1:21" x14ac:dyDescent="0.3">
      <c r="A90" s="25">
        <v>8888</v>
      </c>
      <c r="B90" s="25" t="s">
        <v>25</v>
      </c>
      <c r="C90" s="25" t="s">
        <v>6</v>
      </c>
      <c r="D90" s="234">
        <v>13.56305</v>
      </c>
      <c r="E90" s="124" t="s">
        <v>57</v>
      </c>
      <c r="F90" s="248">
        <v>13.563053</v>
      </c>
      <c r="H90" s="248"/>
      <c r="I90" s="107">
        <v>4.9533019999999999</v>
      </c>
      <c r="J90" s="281">
        <v>0</v>
      </c>
      <c r="M90" s="42"/>
      <c r="N90" s="7">
        <f t="shared" si="3"/>
        <v>13.56305</v>
      </c>
      <c r="O90" s="7">
        <v>0</v>
      </c>
      <c r="P90" s="290">
        <v>0</v>
      </c>
      <c r="Q90" s="292">
        <v>5.268821</v>
      </c>
      <c r="R90" s="292">
        <v>0.82393799999999995</v>
      </c>
      <c r="S90" s="292">
        <v>5.7897930000000004</v>
      </c>
      <c r="T90" s="43">
        <v>1.6805000000000001</v>
      </c>
      <c r="U90" s="220">
        <f t="shared" si="2"/>
        <v>-2.0000000002795559E-6</v>
      </c>
    </row>
    <row r="91" spans="1:21" x14ac:dyDescent="0.3">
      <c r="A91" s="25">
        <v>8889</v>
      </c>
      <c r="B91" s="25" t="s">
        <v>25</v>
      </c>
      <c r="C91" s="25" t="s">
        <v>6</v>
      </c>
      <c r="D91" s="234">
        <v>17.789570000000001</v>
      </c>
      <c r="E91" s="124" t="s">
        <v>101</v>
      </c>
      <c r="F91" s="248">
        <v>17.789574000000002</v>
      </c>
      <c r="H91" s="248"/>
      <c r="I91" s="107">
        <v>0.57075799999999999</v>
      </c>
      <c r="J91" s="281">
        <v>0</v>
      </c>
      <c r="M91" s="42">
        <v>8.5837999999999998E-2</v>
      </c>
      <c r="N91" s="7">
        <f t="shared" si="3"/>
        <v>17.515328</v>
      </c>
      <c r="O91" s="7">
        <v>0.27424199999999999</v>
      </c>
      <c r="P91" s="290">
        <v>0</v>
      </c>
      <c r="Q91" s="292">
        <v>11.732939999999999</v>
      </c>
      <c r="R91" s="292">
        <v>5.5741839999999998</v>
      </c>
      <c r="S91" s="292">
        <v>0</v>
      </c>
      <c r="T91" s="43">
        <v>0.48244900000000002</v>
      </c>
      <c r="U91" s="220">
        <f t="shared" si="2"/>
        <v>-2.9999999959784418E-6</v>
      </c>
    </row>
    <row r="92" spans="1:21" x14ac:dyDescent="0.3">
      <c r="A92" s="25">
        <v>8890</v>
      </c>
      <c r="B92" s="25" t="s">
        <v>25</v>
      </c>
      <c r="C92" s="25" t="s">
        <v>6</v>
      </c>
      <c r="D92" s="234">
        <v>11.12265</v>
      </c>
      <c r="E92" s="124" t="s">
        <v>57</v>
      </c>
      <c r="F92" s="248">
        <v>6.4533630000000004</v>
      </c>
      <c r="H92" s="248"/>
      <c r="I92" s="107">
        <v>0.36340099999999997</v>
      </c>
      <c r="J92" s="281">
        <v>0</v>
      </c>
      <c r="M92" s="42">
        <v>4.6692900000000002</v>
      </c>
      <c r="N92" s="7">
        <f t="shared" si="3"/>
        <v>6.45336</v>
      </c>
      <c r="O92" s="7">
        <v>4.6692900000000002</v>
      </c>
      <c r="P92" s="290">
        <v>0</v>
      </c>
      <c r="Q92" s="292">
        <v>7.9530010000000004</v>
      </c>
      <c r="R92" s="292">
        <v>2.6528360000000002</v>
      </c>
      <c r="S92" s="292">
        <v>0</v>
      </c>
      <c r="T92" s="43">
        <v>0.36341099999999998</v>
      </c>
      <c r="U92" s="220">
        <f t="shared" si="2"/>
        <v>0.15340199999999982</v>
      </c>
    </row>
    <row r="93" spans="1:21" x14ac:dyDescent="0.3">
      <c r="A93" s="25">
        <v>8894</v>
      </c>
      <c r="B93" s="25" t="s">
        <v>25</v>
      </c>
      <c r="C93" s="25" t="s">
        <v>6</v>
      </c>
      <c r="D93" s="234">
        <v>6.7908080000000002</v>
      </c>
      <c r="E93" s="124" t="s">
        <v>57</v>
      </c>
      <c r="F93" s="248">
        <v>6.7908080000000002</v>
      </c>
      <c r="H93" s="248"/>
      <c r="I93" s="107">
        <v>0</v>
      </c>
      <c r="J93" s="281">
        <v>0</v>
      </c>
      <c r="M93" s="42"/>
      <c r="N93" s="7">
        <f t="shared" si="3"/>
        <v>6.7908080000000002</v>
      </c>
      <c r="O93" s="7">
        <v>0</v>
      </c>
      <c r="P93" s="290">
        <v>0</v>
      </c>
      <c r="Q93" s="292">
        <v>5.9835960000000004</v>
      </c>
      <c r="R93" s="292">
        <v>8.0043000000000003E-2</v>
      </c>
      <c r="S93" s="292">
        <v>0</v>
      </c>
      <c r="T93" s="43">
        <v>0</v>
      </c>
      <c r="U93" s="220">
        <f t="shared" si="2"/>
        <v>0.72716899999999995</v>
      </c>
    </row>
    <row r="94" spans="1:21" x14ac:dyDescent="0.3">
      <c r="A94" s="25">
        <v>8897</v>
      </c>
      <c r="B94" s="25" t="s">
        <v>25</v>
      </c>
      <c r="C94" s="25" t="s">
        <v>6</v>
      </c>
      <c r="D94" s="234">
        <v>4.9066789999999996</v>
      </c>
      <c r="E94" s="124" t="s">
        <v>57</v>
      </c>
      <c r="F94" s="248">
        <v>4.9066789999999996</v>
      </c>
      <c r="H94" s="248"/>
      <c r="I94" s="107">
        <v>0</v>
      </c>
      <c r="J94" s="281">
        <v>0</v>
      </c>
      <c r="M94" s="42"/>
      <c r="N94" s="7">
        <f t="shared" si="3"/>
        <v>4.9066789999999996</v>
      </c>
      <c r="O94" s="7">
        <v>0</v>
      </c>
      <c r="P94" s="290">
        <v>0</v>
      </c>
      <c r="Q94" s="292">
        <v>0</v>
      </c>
      <c r="R94" s="292">
        <v>1.905068</v>
      </c>
      <c r="S94" s="292">
        <v>2.6300849999999998</v>
      </c>
      <c r="T94" s="43">
        <v>0</v>
      </c>
      <c r="U94" s="220">
        <f t="shared" si="2"/>
        <v>0.37152600000000024</v>
      </c>
    </row>
    <row r="95" spans="1:21" x14ac:dyDescent="0.3">
      <c r="A95" s="25">
        <v>8902</v>
      </c>
      <c r="B95" s="25" t="s">
        <v>25</v>
      </c>
      <c r="C95" s="25" t="s">
        <v>6</v>
      </c>
      <c r="D95" s="234">
        <v>7.168069</v>
      </c>
      <c r="E95" s="124" t="s">
        <v>59</v>
      </c>
      <c r="F95" s="248">
        <v>7.168069</v>
      </c>
      <c r="H95" s="248"/>
      <c r="I95" s="107">
        <v>0</v>
      </c>
      <c r="J95" s="281">
        <v>0</v>
      </c>
      <c r="M95" s="42"/>
      <c r="N95" s="7">
        <f t="shared" si="3"/>
        <v>0</v>
      </c>
      <c r="O95" s="7">
        <v>7.168069</v>
      </c>
      <c r="P95" s="290">
        <v>7.1680710000000003</v>
      </c>
      <c r="Q95" s="292">
        <v>6.9917699999999998</v>
      </c>
      <c r="R95" s="292">
        <v>0.17629900000000001</v>
      </c>
      <c r="S95" s="292">
        <v>0</v>
      </c>
      <c r="T95" s="43">
        <v>0</v>
      </c>
      <c r="U95" s="220">
        <f t="shared" si="2"/>
        <v>0</v>
      </c>
    </row>
    <row r="96" spans="1:21" x14ac:dyDescent="0.3">
      <c r="A96" s="25">
        <v>8904</v>
      </c>
      <c r="B96" s="25" t="s">
        <v>25</v>
      </c>
      <c r="C96" s="25" t="s">
        <v>6</v>
      </c>
      <c r="D96" s="234">
        <v>10.239649999999999</v>
      </c>
      <c r="E96" s="124" t="s">
        <v>59</v>
      </c>
      <c r="F96" s="248">
        <v>10.239647</v>
      </c>
      <c r="H96" s="248"/>
      <c r="I96" s="107">
        <v>0</v>
      </c>
      <c r="J96" s="281">
        <v>0</v>
      </c>
      <c r="M96" s="42"/>
      <c r="N96" s="7">
        <f t="shared" si="3"/>
        <v>0</v>
      </c>
      <c r="O96" s="7">
        <v>10.239649999999999</v>
      </c>
      <c r="P96" s="290">
        <v>10.239649999999999</v>
      </c>
      <c r="Q96" s="292">
        <v>9.7109089999999991</v>
      </c>
      <c r="R96" s="292">
        <v>0.52873800000000004</v>
      </c>
      <c r="S96" s="292">
        <v>0</v>
      </c>
      <c r="T96" s="43">
        <v>0</v>
      </c>
      <c r="U96" s="220">
        <f t="shared" si="2"/>
        <v>2.9999999995311555E-6</v>
      </c>
    </row>
    <row r="97" spans="1:242" x14ac:dyDescent="0.3">
      <c r="A97" s="25">
        <v>8906</v>
      </c>
      <c r="B97" s="25" t="s">
        <v>25</v>
      </c>
      <c r="C97" s="25" t="s">
        <v>6</v>
      </c>
      <c r="D97" s="234">
        <v>19.878260000000001</v>
      </c>
      <c r="E97" s="124" t="s">
        <v>59</v>
      </c>
      <c r="F97" s="248">
        <v>19.878264000000001</v>
      </c>
      <c r="H97" s="248"/>
      <c r="I97" s="107">
        <v>0</v>
      </c>
      <c r="J97" s="281">
        <v>0</v>
      </c>
      <c r="M97" s="42"/>
      <c r="N97" s="7">
        <f t="shared" si="3"/>
        <v>0</v>
      </c>
      <c r="O97" s="7">
        <v>19.878260000000001</v>
      </c>
      <c r="P97" s="290">
        <v>17.662649999999999</v>
      </c>
      <c r="Q97" s="292">
        <v>16.21313</v>
      </c>
      <c r="R97" s="292">
        <v>3.6651340000000001</v>
      </c>
      <c r="S97" s="292">
        <v>0</v>
      </c>
      <c r="T97" s="43">
        <v>0</v>
      </c>
      <c r="U97" s="220">
        <f t="shared" si="2"/>
        <v>-4.0000000005591119E-6</v>
      </c>
    </row>
    <row r="98" spans="1:242" x14ac:dyDescent="0.3">
      <c r="A98" s="25">
        <v>8910</v>
      </c>
      <c r="B98" s="25" t="s">
        <v>25</v>
      </c>
      <c r="C98" s="25" t="s">
        <v>6</v>
      </c>
      <c r="D98" s="234">
        <v>15.691190000000001</v>
      </c>
      <c r="E98" s="124" t="s">
        <v>102</v>
      </c>
      <c r="F98" s="248">
        <v>15.691185000000001</v>
      </c>
      <c r="H98" s="248"/>
      <c r="I98" s="107">
        <v>0.65603100000000003</v>
      </c>
      <c r="J98" s="281">
        <v>0</v>
      </c>
      <c r="M98" s="42"/>
      <c r="N98" s="7">
        <f t="shared" si="3"/>
        <v>0</v>
      </c>
      <c r="O98" s="7">
        <v>15.691190000000001</v>
      </c>
      <c r="P98" s="290">
        <v>9.7145960000000002</v>
      </c>
      <c r="Q98" s="292">
        <v>0</v>
      </c>
      <c r="R98" s="292">
        <v>14.354240000000001</v>
      </c>
      <c r="S98" s="292">
        <v>1.3369420000000001</v>
      </c>
      <c r="T98" s="43">
        <v>0</v>
      </c>
      <c r="U98" s="220">
        <f t="shared" si="2"/>
        <v>7.9999999993418669E-6</v>
      </c>
    </row>
    <row r="99" spans="1:242" s="57" customFormat="1" x14ac:dyDescent="0.3">
      <c r="A99" s="205">
        <v>8912</v>
      </c>
      <c r="B99" s="205" t="s">
        <v>25</v>
      </c>
      <c r="C99" s="205" t="s">
        <v>6</v>
      </c>
      <c r="D99" s="236">
        <v>7.4061370000000002</v>
      </c>
      <c r="E99" s="266" t="s">
        <v>102</v>
      </c>
      <c r="F99" s="248">
        <v>7.4061370000000002</v>
      </c>
      <c r="G99" s="250"/>
      <c r="H99" s="260"/>
      <c r="I99" s="273">
        <v>8.7885190000000009</v>
      </c>
      <c r="J99" s="281">
        <v>0</v>
      </c>
      <c r="K99" s="261"/>
      <c r="L99" s="261"/>
      <c r="M99" s="42"/>
      <c r="N99" s="262">
        <f t="shared" si="3"/>
        <v>7.4061370000000002</v>
      </c>
      <c r="O99" s="262">
        <v>0</v>
      </c>
      <c r="P99" s="290">
        <v>0</v>
      </c>
      <c r="Q99" s="292">
        <v>0</v>
      </c>
      <c r="R99" s="292">
        <v>5.9831029999999998</v>
      </c>
      <c r="S99" s="292">
        <v>0</v>
      </c>
      <c r="T99" s="43">
        <v>1.4230339999999999</v>
      </c>
      <c r="U99" s="263">
        <f t="shared" si="2"/>
        <v>0</v>
      </c>
    </row>
    <row r="100" spans="1:242" s="41" customFormat="1" x14ac:dyDescent="0.3">
      <c r="A100" s="205">
        <v>8922</v>
      </c>
      <c r="B100" s="205" t="s">
        <v>25</v>
      </c>
      <c r="C100" s="205" t="s">
        <v>6</v>
      </c>
      <c r="D100" s="236">
        <v>5.7869320000000002</v>
      </c>
      <c r="E100" s="266" t="s">
        <v>102</v>
      </c>
      <c r="F100" s="248">
        <v>5.7869320000000002</v>
      </c>
      <c r="G100" s="207"/>
      <c r="H100" s="260"/>
      <c r="I100" s="107">
        <v>0</v>
      </c>
      <c r="J100" s="281">
        <v>0</v>
      </c>
      <c r="K100" s="221"/>
      <c r="L100" s="221"/>
      <c r="M100" s="42"/>
      <c r="N100" s="7">
        <f t="shared" si="3"/>
        <v>5.7869320000000002</v>
      </c>
      <c r="O100" s="7">
        <v>0</v>
      </c>
      <c r="P100" s="290">
        <v>0</v>
      </c>
      <c r="Q100" s="292">
        <v>0</v>
      </c>
      <c r="R100" s="292">
        <v>4.067475</v>
      </c>
      <c r="S100" s="292">
        <v>1.7194560000000001</v>
      </c>
      <c r="T100" s="43">
        <v>0</v>
      </c>
      <c r="U100" s="220">
        <f t="shared" si="2"/>
        <v>1.000000000139778E-6</v>
      </c>
      <c r="V100" s="155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  <c r="BF100" s="28"/>
      <c r="BG100" s="28"/>
      <c r="BH100" s="28"/>
      <c r="BI100" s="28"/>
      <c r="BJ100" s="28"/>
      <c r="BK100" s="28"/>
      <c r="BL100" s="28"/>
      <c r="BM100" s="28"/>
      <c r="BN100" s="28"/>
      <c r="BO100" s="28"/>
      <c r="BP100" s="28"/>
      <c r="BQ100" s="28"/>
      <c r="BR100" s="28"/>
      <c r="BS100" s="28"/>
      <c r="BT100" s="28"/>
      <c r="BU100" s="28"/>
      <c r="BV100" s="28"/>
      <c r="BW100" s="28"/>
      <c r="BX100" s="28"/>
      <c r="BY100" s="28"/>
      <c r="BZ100" s="28"/>
      <c r="CA100" s="28"/>
      <c r="CB100" s="28"/>
      <c r="CC100" s="28"/>
      <c r="CD100" s="28"/>
      <c r="CE100" s="28"/>
      <c r="CF100" s="28"/>
      <c r="CG100" s="28"/>
      <c r="CH100" s="28"/>
      <c r="CI100" s="28"/>
      <c r="CJ100" s="28"/>
      <c r="CK100" s="28"/>
      <c r="CL100" s="28"/>
      <c r="CM100" s="28"/>
      <c r="CN100" s="28"/>
      <c r="CO100" s="28"/>
      <c r="CP100" s="28"/>
      <c r="CQ100" s="28"/>
      <c r="CR100" s="28"/>
      <c r="CS100" s="28"/>
      <c r="CT100" s="28"/>
      <c r="CU100" s="28"/>
      <c r="CV100" s="28"/>
      <c r="CW100" s="28"/>
      <c r="CX100" s="28"/>
      <c r="CY100" s="28"/>
      <c r="CZ100" s="28"/>
      <c r="DA100" s="28"/>
      <c r="DB100" s="28"/>
      <c r="DC100" s="28"/>
      <c r="DD100" s="28"/>
      <c r="DE100" s="28"/>
      <c r="DF100" s="28"/>
      <c r="DG100" s="28"/>
      <c r="DH100" s="28"/>
      <c r="DI100" s="28"/>
      <c r="DJ100" s="28"/>
      <c r="DK100" s="28"/>
      <c r="DL100" s="28"/>
      <c r="DM100" s="28"/>
      <c r="DN100" s="28"/>
      <c r="DO100" s="28"/>
      <c r="DP100" s="28"/>
      <c r="DQ100" s="28"/>
      <c r="DR100" s="28"/>
      <c r="DS100" s="28"/>
      <c r="DT100" s="28"/>
      <c r="DU100" s="28"/>
      <c r="DV100" s="28"/>
      <c r="DW100" s="28"/>
      <c r="DX100" s="28"/>
      <c r="DY100" s="28"/>
      <c r="DZ100" s="28"/>
      <c r="EA100" s="28"/>
      <c r="EB100" s="28"/>
      <c r="EC100" s="28"/>
      <c r="ED100" s="28"/>
      <c r="EE100" s="28"/>
      <c r="EF100" s="28"/>
      <c r="EG100" s="28"/>
      <c r="EH100" s="28"/>
      <c r="EI100" s="28"/>
      <c r="EJ100" s="28"/>
      <c r="EK100" s="28"/>
      <c r="EL100" s="28"/>
      <c r="EM100" s="28"/>
      <c r="EN100" s="28"/>
      <c r="EO100" s="28"/>
      <c r="EP100" s="28"/>
      <c r="EQ100" s="28"/>
      <c r="ER100" s="28"/>
      <c r="ES100" s="28"/>
      <c r="ET100" s="28"/>
      <c r="EU100" s="28"/>
      <c r="EV100" s="28"/>
      <c r="EW100" s="28"/>
      <c r="EX100" s="28"/>
      <c r="EY100" s="28"/>
      <c r="EZ100" s="28"/>
      <c r="FA100" s="28"/>
      <c r="FB100" s="28"/>
      <c r="FC100" s="28"/>
      <c r="FD100" s="28"/>
      <c r="FE100" s="28"/>
      <c r="FF100" s="28"/>
      <c r="FG100" s="28"/>
      <c r="FH100" s="28"/>
      <c r="FI100" s="28"/>
      <c r="FJ100" s="28"/>
      <c r="FK100" s="28"/>
      <c r="FL100" s="28"/>
      <c r="FM100" s="28"/>
      <c r="FN100" s="28"/>
      <c r="FO100" s="28"/>
      <c r="FP100" s="28"/>
      <c r="FQ100" s="28"/>
      <c r="FR100" s="28"/>
      <c r="FS100" s="28"/>
      <c r="FT100" s="28"/>
      <c r="FU100" s="28"/>
      <c r="FV100" s="28"/>
      <c r="FW100" s="28"/>
      <c r="FX100" s="28"/>
      <c r="FY100" s="28"/>
      <c r="FZ100" s="28"/>
      <c r="GA100" s="28"/>
      <c r="GB100" s="28"/>
      <c r="GC100" s="28"/>
      <c r="GD100" s="28"/>
      <c r="GE100" s="28"/>
      <c r="GF100" s="28"/>
      <c r="GG100" s="28"/>
      <c r="GH100" s="28"/>
      <c r="GI100" s="28"/>
      <c r="GJ100" s="28"/>
      <c r="GK100" s="28"/>
      <c r="GL100" s="28"/>
      <c r="GM100" s="28"/>
      <c r="GN100" s="28"/>
      <c r="GO100" s="28"/>
      <c r="GP100" s="28"/>
      <c r="GQ100" s="28"/>
      <c r="GR100" s="28"/>
      <c r="GS100" s="28"/>
      <c r="GT100" s="28"/>
      <c r="GU100" s="28"/>
      <c r="GV100" s="28"/>
      <c r="GW100" s="28"/>
      <c r="GX100" s="28"/>
      <c r="GY100" s="28"/>
      <c r="GZ100" s="28"/>
      <c r="HA100" s="28"/>
      <c r="HB100" s="28"/>
      <c r="HC100" s="28"/>
      <c r="HD100" s="28"/>
      <c r="HE100" s="28"/>
      <c r="HF100" s="28"/>
      <c r="HG100" s="28"/>
      <c r="HH100" s="28"/>
      <c r="HI100" s="28"/>
      <c r="HJ100" s="28"/>
      <c r="HK100" s="28"/>
      <c r="HL100" s="28"/>
      <c r="HM100" s="28"/>
      <c r="HN100" s="28"/>
      <c r="HO100" s="28"/>
      <c r="HP100" s="28"/>
      <c r="HQ100" s="28"/>
      <c r="HR100" s="28"/>
      <c r="HS100" s="28"/>
      <c r="HT100" s="28"/>
      <c r="HU100" s="28"/>
      <c r="HV100" s="28"/>
      <c r="HW100" s="28"/>
      <c r="HX100" s="28"/>
      <c r="HY100" s="28"/>
      <c r="HZ100" s="28"/>
      <c r="IA100" s="28"/>
      <c r="IB100" s="28"/>
      <c r="IC100" s="28"/>
      <c r="ID100" s="28"/>
      <c r="IE100" s="28"/>
      <c r="IF100" s="28"/>
      <c r="IG100" s="28"/>
      <c r="IH100" s="28"/>
    </row>
    <row r="101" spans="1:242" x14ac:dyDescent="0.3">
      <c r="A101" s="25">
        <v>9026</v>
      </c>
      <c r="B101" s="25" t="s">
        <v>25</v>
      </c>
      <c r="C101" s="25" t="s">
        <v>6</v>
      </c>
      <c r="D101" s="238">
        <v>5.5363800000000003</v>
      </c>
      <c r="E101" s="124" t="s">
        <v>59</v>
      </c>
      <c r="F101" s="248">
        <v>5.5363800000000003</v>
      </c>
      <c r="H101" s="248"/>
      <c r="I101" s="107">
        <v>0</v>
      </c>
      <c r="J101" s="281">
        <v>0</v>
      </c>
      <c r="M101" s="42"/>
      <c r="N101" s="7">
        <f t="shared" si="3"/>
        <v>5.5363800000000003</v>
      </c>
      <c r="O101" s="7">
        <v>0</v>
      </c>
      <c r="P101" s="290">
        <v>0</v>
      </c>
      <c r="Q101" s="292">
        <v>0</v>
      </c>
      <c r="R101" s="292">
        <v>5.5363800000000003</v>
      </c>
      <c r="S101" s="292">
        <v>0</v>
      </c>
      <c r="T101" s="43">
        <v>0</v>
      </c>
      <c r="U101" s="220">
        <f t="shared" si="2"/>
        <v>0</v>
      </c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8"/>
      <c r="AP101" s="28"/>
      <c r="AQ101" s="28"/>
      <c r="AR101" s="28"/>
      <c r="AS101" s="28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  <c r="BF101" s="28"/>
      <c r="BG101" s="28"/>
      <c r="BH101" s="28"/>
      <c r="BI101" s="28"/>
      <c r="BJ101" s="28"/>
      <c r="BK101" s="28"/>
      <c r="BL101" s="28"/>
      <c r="BM101" s="28"/>
      <c r="BN101" s="28"/>
      <c r="BO101" s="28"/>
      <c r="BP101" s="28"/>
      <c r="BQ101" s="28"/>
      <c r="BR101" s="28"/>
      <c r="BS101" s="28"/>
      <c r="BT101" s="28"/>
      <c r="BU101" s="28"/>
      <c r="BV101" s="28"/>
      <c r="BW101" s="28"/>
      <c r="BX101" s="28"/>
      <c r="BY101" s="28"/>
      <c r="BZ101" s="28"/>
      <c r="CA101" s="28"/>
      <c r="CB101" s="28"/>
      <c r="CC101" s="28"/>
      <c r="CD101" s="28"/>
      <c r="CE101" s="28"/>
      <c r="CF101" s="28"/>
      <c r="CG101" s="28"/>
      <c r="CH101" s="28"/>
      <c r="CI101" s="28"/>
      <c r="CJ101" s="28"/>
      <c r="CK101" s="28"/>
      <c r="CL101" s="28"/>
      <c r="CM101" s="28"/>
      <c r="CN101" s="28"/>
      <c r="CO101" s="28"/>
      <c r="CP101" s="28"/>
      <c r="CQ101" s="28"/>
      <c r="CR101" s="28"/>
      <c r="CS101" s="28"/>
      <c r="CT101" s="28"/>
      <c r="CU101" s="28"/>
      <c r="CV101" s="28"/>
      <c r="CW101" s="28"/>
      <c r="CX101" s="28"/>
      <c r="CY101" s="28"/>
      <c r="CZ101" s="28"/>
      <c r="DA101" s="28"/>
      <c r="DB101" s="28"/>
      <c r="DC101" s="28"/>
      <c r="DD101" s="28"/>
      <c r="DE101" s="28"/>
      <c r="DF101" s="28"/>
      <c r="DG101" s="28"/>
      <c r="DH101" s="28"/>
      <c r="DI101" s="28"/>
      <c r="DJ101" s="28"/>
      <c r="DK101" s="28"/>
      <c r="DL101" s="28"/>
      <c r="DM101" s="28"/>
      <c r="DN101" s="28"/>
      <c r="DO101" s="28"/>
      <c r="DP101" s="28"/>
      <c r="DQ101" s="28"/>
      <c r="DR101" s="28"/>
      <c r="DS101" s="28"/>
      <c r="DT101" s="28"/>
      <c r="DU101" s="28"/>
      <c r="DV101" s="28"/>
      <c r="DW101" s="28"/>
      <c r="DX101" s="28"/>
      <c r="DY101" s="28"/>
      <c r="DZ101" s="28"/>
      <c r="EA101" s="28"/>
      <c r="EB101" s="28"/>
      <c r="EC101" s="28"/>
      <c r="ED101" s="28"/>
      <c r="EE101" s="28"/>
      <c r="EF101" s="28"/>
      <c r="EG101" s="28"/>
      <c r="EH101" s="28"/>
      <c r="EI101" s="28"/>
      <c r="EJ101" s="28"/>
      <c r="EK101" s="28"/>
      <c r="EL101" s="28"/>
      <c r="EM101" s="28"/>
      <c r="EN101" s="28"/>
      <c r="EO101" s="28"/>
      <c r="EP101" s="28"/>
      <c r="EQ101" s="28"/>
      <c r="ER101" s="28"/>
      <c r="ES101" s="28"/>
      <c r="ET101" s="28"/>
      <c r="EU101" s="28"/>
      <c r="EV101" s="28"/>
      <c r="EW101" s="28"/>
      <c r="EX101" s="28"/>
      <c r="EY101" s="28"/>
      <c r="EZ101" s="28"/>
      <c r="FA101" s="28"/>
      <c r="FB101" s="28"/>
      <c r="FC101" s="28"/>
      <c r="FD101" s="28"/>
      <c r="FE101" s="28"/>
      <c r="FF101" s="28"/>
      <c r="FG101" s="28"/>
      <c r="FH101" s="28"/>
      <c r="FI101" s="28"/>
      <c r="FJ101" s="28"/>
      <c r="FK101" s="28"/>
      <c r="FL101" s="28"/>
      <c r="FM101" s="28"/>
      <c r="FN101" s="28"/>
      <c r="FO101" s="28"/>
      <c r="FP101" s="28"/>
      <c r="FQ101" s="28"/>
      <c r="FR101" s="28"/>
      <c r="FS101" s="28"/>
      <c r="FT101" s="28"/>
      <c r="FU101" s="28"/>
      <c r="FV101" s="28"/>
      <c r="FW101" s="28"/>
      <c r="FX101" s="28"/>
      <c r="FY101" s="28"/>
      <c r="FZ101" s="28"/>
      <c r="GA101" s="28"/>
      <c r="GB101" s="28"/>
      <c r="GC101" s="28"/>
      <c r="GD101" s="28"/>
      <c r="GE101" s="28"/>
      <c r="GF101" s="28"/>
      <c r="GG101" s="28"/>
      <c r="GH101" s="28"/>
      <c r="GI101" s="28"/>
      <c r="GJ101" s="28"/>
      <c r="GK101" s="28"/>
      <c r="GL101" s="28"/>
      <c r="GM101" s="28"/>
      <c r="GN101" s="28"/>
      <c r="GO101" s="28"/>
      <c r="GP101" s="28"/>
      <c r="GQ101" s="28"/>
      <c r="GR101" s="28"/>
      <c r="GS101" s="28"/>
      <c r="GT101" s="28"/>
      <c r="GU101" s="28"/>
      <c r="GV101" s="28"/>
      <c r="GW101" s="28"/>
      <c r="GX101" s="28"/>
      <c r="GY101" s="28"/>
      <c r="GZ101" s="28"/>
      <c r="HA101" s="28"/>
      <c r="HB101" s="28"/>
      <c r="HC101" s="28"/>
      <c r="HD101" s="28"/>
      <c r="HE101" s="28"/>
      <c r="HF101" s="28"/>
      <c r="HG101" s="28"/>
      <c r="HH101" s="28"/>
      <c r="HI101" s="28"/>
      <c r="HJ101" s="28"/>
      <c r="HK101" s="28"/>
      <c r="HL101" s="28"/>
      <c r="HM101" s="28"/>
      <c r="HN101" s="28"/>
      <c r="HO101" s="28"/>
      <c r="HP101" s="28"/>
      <c r="HQ101" s="28"/>
      <c r="HR101" s="28"/>
      <c r="HS101" s="28"/>
      <c r="HT101" s="28"/>
      <c r="HU101" s="28"/>
      <c r="HV101" s="28"/>
      <c r="HW101" s="28"/>
      <c r="HX101" s="28"/>
      <c r="HY101" s="28"/>
      <c r="HZ101" s="28"/>
      <c r="IA101" s="28"/>
      <c r="IB101" s="28"/>
      <c r="IC101" s="28"/>
      <c r="ID101" s="28"/>
      <c r="IE101" s="28"/>
      <c r="IF101" s="28"/>
      <c r="IG101" s="28"/>
      <c r="IH101" s="28"/>
    </row>
    <row r="102" spans="1:242" x14ac:dyDescent="0.3">
      <c r="A102" s="25">
        <v>9027</v>
      </c>
      <c r="B102" s="25" t="s">
        <v>25</v>
      </c>
      <c r="C102" s="25" t="s">
        <v>6</v>
      </c>
      <c r="D102" s="238">
        <v>13.173450000000001</v>
      </c>
      <c r="E102" s="124" t="s">
        <v>59</v>
      </c>
      <c r="F102" s="248">
        <v>13.173446</v>
      </c>
      <c r="H102" s="248"/>
      <c r="I102" s="107">
        <v>1.091353</v>
      </c>
      <c r="J102" s="281">
        <v>0</v>
      </c>
      <c r="M102" s="42"/>
      <c r="N102" s="7">
        <f t="shared" si="3"/>
        <v>13.173450000000001</v>
      </c>
      <c r="O102" s="7">
        <v>0</v>
      </c>
      <c r="P102" s="290">
        <v>0</v>
      </c>
      <c r="Q102" s="292">
        <v>0</v>
      </c>
      <c r="R102" s="292">
        <v>6.3140970000000003</v>
      </c>
      <c r="S102" s="292">
        <v>6.0506270000000004</v>
      </c>
      <c r="T102" s="43">
        <v>0</v>
      </c>
      <c r="U102" s="220">
        <f t="shared" si="2"/>
        <v>0.80872600000000006</v>
      </c>
    </row>
    <row r="103" spans="1:242" x14ac:dyDescent="0.3">
      <c r="A103" s="25">
        <v>9048</v>
      </c>
      <c r="B103" s="25" t="s">
        <v>25</v>
      </c>
      <c r="C103" s="25" t="s">
        <v>6</v>
      </c>
      <c r="D103" s="238">
        <v>6.7644929999999999</v>
      </c>
      <c r="E103" s="124" t="s">
        <v>59</v>
      </c>
      <c r="F103" s="248">
        <v>6.7644929999999999</v>
      </c>
      <c r="H103" s="248"/>
      <c r="I103" s="107">
        <v>0</v>
      </c>
      <c r="J103" s="281">
        <v>0</v>
      </c>
      <c r="M103" s="42"/>
      <c r="N103" s="7">
        <f t="shared" si="3"/>
        <v>6.7644929999999999</v>
      </c>
      <c r="O103" s="7">
        <v>0</v>
      </c>
      <c r="P103" s="290">
        <v>0</v>
      </c>
      <c r="Q103" s="292">
        <v>0.398955</v>
      </c>
      <c r="R103" s="292">
        <v>6.1538570000000004</v>
      </c>
      <c r="S103" s="292">
        <v>0.21168200000000001</v>
      </c>
      <c r="T103" s="43">
        <v>0</v>
      </c>
      <c r="U103" s="220">
        <f t="shared" si="2"/>
        <v>-1.000000000139778E-6</v>
      </c>
    </row>
    <row r="104" spans="1:242" x14ac:dyDescent="0.3">
      <c r="A104" s="25">
        <v>9049</v>
      </c>
      <c r="B104" s="25" t="s">
        <v>25</v>
      </c>
      <c r="C104" s="25" t="s">
        <v>6</v>
      </c>
      <c r="D104" s="238">
        <v>8.3962500000000002</v>
      </c>
      <c r="E104" s="124" t="s">
        <v>59</v>
      </c>
      <c r="F104" s="248">
        <v>8.3962500000000002</v>
      </c>
      <c r="H104" s="248"/>
      <c r="I104" s="107">
        <v>0</v>
      </c>
      <c r="J104" s="281">
        <v>0</v>
      </c>
      <c r="M104" s="42"/>
      <c r="N104" s="7">
        <f t="shared" si="3"/>
        <v>8.3962500000000002</v>
      </c>
      <c r="O104" s="7">
        <v>0</v>
      </c>
      <c r="P104" s="290">
        <v>0</v>
      </c>
      <c r="Q104" s="292">
        <v>0.33869100000000002</v>
      </c>
      <c r="R104" s="292">
        <v>6.5433440000000003</v>
      </c>
      <c r="S104" s="292">
        <v>0.20857000000000001</v>
      </c>
      <c r="T104" s="43">
        <v>0</v>
      </c>
      <c r="U104" s="220">
        <f t="shared" si="2"/>
        <v>1.3056450000000002</v>
      </c>
    </row>
    <row r="105" spans="1:242" x14ac:dyDescent="0.3">
      <c r="A105" s="25">
        <v>9054</v>
      </c>
      <c r="B105" s="25" t="s">
        <v>25</v>
      </c>
      <c r="C105" s="25" t="s">
        <v>6</v>
      </c>
      <c r="D105" s="238">
        <v>6.4679679999999999</v>
      </c>
      <c r="E105" s="124" t="s">
        <v>59</v>
      </c>
      <c r="F105" s="248">
        <v>6.4679679999999999</v>
      </c>
      <c r="H105" s="248"/>
      <c r="I105" s="107">
        <v>3.026189</v>
      </c>
      <c r="J105" s="281">
        <v>0</v>
      </c>
      <c r="M105" s="42"/>
      <c r="N105" s="7">
        <f t="shared" si="3"/>
        <v>6.4679679999999999</v>
      </c>
      <c r="O105" s="7">
        <v>0</v>
      </c>
      <c r="P105" s="290">
        <v>0</v>
      </c>
      <c r="Q105" s="292">
        <v>0</v>
      </c>
      <c r="R105" s="292">
        <v>0.263909</v>
      </c>
      <c r="S105" s="292">
        <v>3.177861</v>
      </c>
      <c r="T105" s="43">
        <v>0</v>
      </c>
      <c r="U105" s="220">
        <f t="shared" si="2"/>
        <v>3.0261979999999999</v>
      </c>
    </row>
    <row r="106" spans="1:242" s="57" customFormat="1" x14ac:dyDescent="0.3">
      <c r="A106" s="205">
        <v>9056</v>
      </c>
      <c r="B106" s="205" t="s">
        <v>25</v>
      </c>
      <c r="C106" s="205" t="s">
        <v>6</v>
      </c>
      <c r="D106" s="239">
        <v>9.1545539999999992</v>
      </c>
      <c r="E106" s="266" t="s">
        <v>59</v>
      </c>
      <c r="F106" s="248">
        <v>9.1545539999999992</v>
      </c>
      <c r="G106" s="250"/>
      <c r="H106" s="260"/>
      <c r="I106" s="273">
        <v>2.573763</v>
      </c>
      <c r="J106" s="281">
        <v>0</v>
      </c>
      <c r="K106" s="261"/>
      <c r="L106" s="261"/>
      <c r="M106" s="42"/>
      <c r="N106" s="262">
        <f t="shared" si="3"/>
        <v>9.1545539999999992</v>
      </c>
      <c r="O106" s="262">
        <v>0</v>
      </c>
      <c r="P106" s="290">
        <v>0</v>
      </c>
      <c r="Q106" s="292">
        <v>0</v>
      </c>
      <c r="R106" s="292">
        <v>5.6163679999999996</v>
      </c>
      <c r="S106" s="292">
        <v>0.96443199999999996</v>
      </c>
      <c r="T106" s="43">
        <v>0</v>
      </c>
      <c r="U106" s="263">
        <f t="shared" si="2"/>
        <v>2.5737539999999992</v>
      </c>
    </row>
    <row r="107" spans="1:242" x14ac:dyDescent="0.3">
      <c r="A107" s="25">
        <v>9117</v>
      </c>
      <c r="B107" s="25" t="s">
        <v>25</v>
      </c>
      <c r="C107" s="25" t="s">
        <v>6</v>
      </c>
      <c r="D107" s="234">
        <v>6.3478070000000004</v>
      </c>
      <c r="E107" s="124" t="s">
        <v>58</v>
      </c>
      <c r="F107" s="248">
        <v>6.3478070000000004</v>
      </c>
      <c r="H107" s="248"/>
      <c r="I107" s="107">
        <v>1.7467390000000003</v>
      </c>
      <c r="J107" s="281">
        <v>0</v>
      </c>
      <c r="M107" s="42"/>
      <c r="N107" s="7">
        <f t="shared" si="3"/>
        <v>6.3478070000000004</v>
      </c>
      <c r="O107" s="7">
        <v>0</v>
      </c>
      <c r="P107" s="290">
        <v>0</v>
      </c>
      <c r="Q107" s="292">
        <v>4.6010549999999997</v>
      </c>
      <c r="R107" s="292">
        <v>0</v>
      </c>
      <c r="S107" s="292">
        <v>0.82088399999999995</v>
      </c>
      <c r="T107" s="43">
        <v>0.92586800000000002</v>
      </c>
      <c r="U107" s="220">
        <f t="shared" si="2"/>
        <v>0</v>
      </c>
    </row>
    <row r="108" spans="1:242" x14ac:dyDescent="0.3">
      <c r="A108" s="25">
        <v>9121</v>
      </c>
      <c r="B108" s="25" t="s">
        <v>25</v>
      </c>
      <c r="C108" s="25" t="s">
        <v>6</v>
      </c>
      <c r="D108" s="234">
        <v>8.6801370000000002</v>
      </c>
      <c r="E108" s="124" t="s">
        <v>58</v>
      </c>
      <c r="F108" s="248">
        <v>8.4751189999999994</v>
      </c>
      <c r="G108" s="185" t="s">
        <v>59</v>
      </c>
      <c r="H108" s="248">
        <v>0.20501900000000001</v>
      </c>
      <c r="I108" s="107">
        <v>4.1854000000000002E-2</v>
      </c>
      <c r="J108" s="281">
        <v>0</v>
      </c>
      <c r="M108" s="42"/>
      <c r="N108" s="7">
        <f t="shared" si="3"/>
        <v>7.9935740000000006</v>
      </c>
      <c r="O108" s="7">
        <v>0.68656300000000003</v>
      </c>
      <c r="P108" s="290">
        <v>0</v>
      </c>
      <c r="Q108" s="292">
        <v>0.204738</v>
      </c>
      <c r="R108" s="292">
        <v>8.4335339999999999</v>
      </c>
      <c r="S108" s="292">
        <v>4.1863999999999998E-2</v>
      </c>
      <c r="T108" s="43">
        <v>0</v>
      </c>
      <c r="U108" s="220">
        <f t="shared" si="2"/>
        <v>9.9999999925159955E-7</v>
      </c>
    </row>
    <row r="109" spans="1:242" x14ac:dyDescent="0.3">
      <c r="A109" s="25">
        <v>9122</v>
      </c>
      <c r="B109" s="25" t="s">
        <v>25</v>
      </c>
      <c r="C109" s="25" t="s">
        <v>6</v>
      </c>
      <c r="D109" s="234">
        <v>15.642899999999999</v>
      </c>
      <c r="E109" s="124" t="s">
        <v>58</v>
      </c>
      <c r="F109" s="248">
        <v>15.642896</v>
      </c>
      <c r="H109" s="248"/>
      <c r="I109" s="107">
        <v>0.25091000000000002</v>
      </c>
      <c r="J109" s="281">
        <v>0</v>
      </c>
      <c r="M109" s="42"/>
      <c r="N109" s="7">
        <f t="shared" si="3"/>
        <v>15.642899999999999</v>
      </c>
      <c r="O109" s="7">
        <v>0</v>
      </c>
      <c r="P109" s="290">
        <v>0</v>
      </c>
      <c r="Q109" s="292">
        <v>12.719709999999999</v>
      </c>
      <c r="R109" s="292">
        <v>0.49354599999999998</v>
      </c>
      <c r="S109" s="292">
        <v>2.421716</v>
      </c>
      <c r="T109" s="43">
        <v>7.9290000000000003E-3</v>
      </c>
      <c r="U109" s="220">
        <f t="shared" si="2"/>
        <v>-1.0000000010279564E-6</v>
      </c>
    </row>
    <row r="110" spans="1:242" x14ac:dyDescent="0.3">
      <c r="A110" s="25">
        <v>9634</v>
      </c>
      <c r="B110" s="25" t="s">
        <v>25</v>
      </c>
      <c r="C110" s="25" t="s">
        <v>5</v>
      </c>
      <c r="D110" s="234">
        <v>10.212429999999999</v>
      </c>
      <c r="E110" s="124" t="s">
        <v>57</v>
      </c>
      <c r="F110" s="248">
        <v>10.212427</v>
      </c>
      <c r="H110" s="248"/>
      <c r="I110" s="107">
        <v>0</v>
      </c>
      <c r="J110" s="281">
        <v>0</v>
      </c>
      <c r="M110" s="42"/>
      <c r="N110" s="7">
        <f t="shared" si="3"/>
        <v>10.212429999999999</v>
      </c>
      <c r="O110" s="7">
        <v>0</v>
      </c>
      <c r="P110" s="290">
        <v>0</v>
      </c>
      <c r="Q110" s="292">
        <v>5.4716170000000002</v>
      </c>
      <c r="R110" s="292">
        <v>4.7408109999999999</v>
      </c>
      <c r="S110" s="292">
        <v>0</v>
      </c>
      <c r="T110" s="43">
        <v>0</v>
      </c>
      <c r="U110" s="220">
        <f t="shared" si="2"/>
        <v>2.0000000002795559E-6</v>
      </c>
    </row>
    <row r="111" spans="1:242" x14ac:dyDescent="0.3">
      <c r="A111" s="25">
        <v>9635</v>
      </c>
      <c r="B111" s="25" t="s">
        <v>25</v>
      </c>
      <c r="C111" s="25" t="s">
        <v>5</v>
      </c>
      <c r="D111" s="234">
        <v>17.376539999999999</v>
      </c>
      <c r="E111" s="124" t="s">
        <v>57</v>
      </c>
      <c r="F111" s="248">
        <v>17.376543999999999</v>
      </c>
      <c r="H111" s="248"/>
      <c r="I111" s="107">
        <v>0</v>
      </c>
      <c r="J111" s="281">
        <v>0</v>
      </c>
      <c r="M111" s="42"/>
      <c r="N111" s="7">
        <f t="shared" si="3"/>
        <v>17.376539999999999</v>
      </c>
      <c r="O111" s="7">
        <v>0</v>
      </c>
      <c r="P111" s="290">
        <v>0</v>
      </c>
      <c r="Q111" s="292">
        <v>11.79222</v>
      </c>
      <c r="R111" s="292">
        <v>5.5487149999999996</v>
      </c>
      <c r="S111" s="292">
        <v>0</v>
      </c>
      <c r="T111" s="43">
        <v>0</v>
      </c>
      <c r="U111" s="220">
        <f t="shared" si="2"/>
        <v>3.5604999999996778E-2</v>
      </c>
    </row>
    <row r="112" spans="1:242" x14ac:dyDescent="0.3">
      <c r="A112" s="25">
        <v>9852</v>
      </c>
      <c r="B112" s="25" t="s">
        <v>25</v>
      </c>
      <c r="C112" s="25" t="s">
        <v>4</v>
      </c>
      <c r="D112" s="234">
        <v>36.388469999999998</v>
      </c>
      <c r="E112" s="124" t="s">
        <v>61</v>
      </c>
      <c r="F112" s="248">
        <v>28.787635000000002</v>
      </c>
      <c r="G112" s="185" t="s">
        <v>57</v>
      </c>
      <c r="H112" s="248">
        <v>7.6008329999999997</v>
      </c>
      <c r="I112" s="107">
        <v>11.757531999999999</v>
      </c>
      <c r="J112" s="281">
        <v>0</v>
      </c>
      <c r="M112" s="42"/>
      <c r="N112" s="7">
        <f t="shared" si="3"/>
        <v>36.388469999999998</v>
      </c>
      <c r="O112" s="7">
        <v>0</v>
      </c>
      <c r="P112" s="290">
        <v>4.0249100000000002</v>
      </c>
      <c r="Q112" s="292">
        <v>0</v>
      </c>
      <c r="R112" s="292">
        <v>1.3795869999999999</v>
      </c>
      <c r="S112" s="292">
        <v>21.99043</v>
      </c>
      <c r="T112" s="43">
        <v>0</v>
      </c>
      <c r="U112" s="220">
        <f t="shared" si="2"/>
        <v>13.018452999999997</v>
      </c>
    </row>
    <row r="113" spans="1:21" x14ac:dyDescent="0.3">
      <c r="A113" s="25">
        <v>9854</v>
      </c>
      <c r="B113" s="25" t="s">
        <v>25</v>
      </c>
      <c r="C113" s="25" t="s">
        <v>4</v>
      </c>
      <c r="D113" s="234">
        <v>11.45669</v>
      </c>
      <c r="F113" s="248"/>
      <c r="H113" s="248"/>
      <c r="I113" s="107">
        <v>4.7329999999999997E-2</v>
      </c>
      <c r="J113" s="281">
        <v>0</v>
      </c>
      <c r="M113" s="42">
        <v>11.45669</v>
      </c>
      <c r="N113" s="7">
        <f t="shared" si="3"/>
        <v>0</v>
      </c>
      <c r="O113" s="7">
        <v>11.45669</v>
      </c>
      <c r="P113" s="290">
        <v>0</v>
      </c>
      <c r="Q113" s="292">
        <v>9.6086259999999992</v>
      </c>
      <c r="R113" s="292">
        <v>1.847777</v>
      </c>
      <c r="S113" s="292">
        <v>0</v>
      </c>
      <c r="T113" s="43">
        <v>2.9E-4</v>
      </c>
      <c r="U113" s="220">
        <f t="shared" si="2"/>
        <v>-2.9999999995311555E-6</v>
      </c>
    </row>
    <row r="114" spans="1:21" x14ac:dyDescent="0.3">
      <c r="A114" s="25">
        <v>9855</v>
      </c>
      <c r="B114" s="25" t="s">
        <v>25</v>
      </c>
      <c r="C114" s="25" t="s">
        <v>4</v>
      </c>
      <c r="D114" s="234">
        <v>8.3130480000000002</v>
      </c>
      <c r="E114" s="124" t="s">
        <v>61</v>
      </c>
      <c r="F114" s="248">
        <v>5.127186</v>
      </c>
      <c r="H114" s="248"/>
      <c r="I114" s="107">
        <v>0.64551400000000003</v>
      </c>
      <c r="J114" s="281">
        <v>0</v>
      </c>
      <c r="M114" s="42">
        <v>3.1858620000000002</v>
      </c>
      <c r="N114" s="7">
        <f t="shared" si="3"/>
        <v>5.1271839999999997</v>
      </c>
      <c r="O114" s="7">
        <v>3.185864</v>
      </c>
      <c r="P114" s="290">
        <v>0</v>
      </c>
      <c r="Q114" s="292">
        <v>3.6995070000000001</v>
      </c>
      <c r="R114" s="292">
        <v>0</v>
      </c>
      <c r="S114" s="292">
        <v>4.6135390000000003</v>
      </c>
      <c r="T114" s="43">
        <v>0</v>
      </c>
      <c r="U114" s="220">
        <f t="shared" si="2"/>
        <v>2.0000000002795559E-6</v>
      </c>
    </row>
    <row r="115" spans="1:21" x14ac:dyDescent="0.3">
      <c r="A115" s="25">
        <v>9865</v>
      </c>
      <c r="B115" s="25" t="s">
        <v>25</v>
      </c>
      <c r="C115" s="25" t="s">
        <v>4</v>
      </c>
      <c r="D115" s="234">
        <v>56.459919999999997</v>
      </c>
      <c r="E115" s="124" t="s">
        <v>56</v>
      </c>
      <c r="F115" s="248">
        <v>56.459918000000002</v>
      </c>
      <c r="H115" s="248"/>
      <c r="I115" s="107">
        <v>0</v>
      </c>
      <c r="J115" s="281">
        <v>0</v>
      </c>
      <c r="M115" s="42"/>
      <c r="N115" s="7">
        <f t="shared" si="3"/>
        <v>8.576829999999994</v>
      </c>
      <c r="O115" s="7">
        <v>47.883090000000003</v>
      </c>
      <c r="P115" s="290">
        <v>0</v>
      </c>
      <c r="Q115" s="292">
        <v>0.26363900000000001</v>
      </c>
      <c r="R115" s="292">
        <v>42.716720000000002</v>
      </c>
      <c r="S115" s="292">
        <v>13.479559999999999</v>
      </c>
      <c r="T115" s="43">
        <v>0</v>
      </c>
      <c r="U115" s="220">
        <f t="shared" si="2"/>
        <v>9.9999999747524271E-7</v>
      </c>
    </row>
    <row r="116" spans="1:21" x14ac:dyDescent="0.3">
      <c r="A116" s="25">
        <v>9867</v>
      </c>
      <c r="B116" s="25" t="s">
        <v>25</v>
      </c>
      <c r="C116" s="25" t="s">
        <v>4</v>
      </c>
      <c r="D116" s="234">
        <v>21.94435</v>
      </c>
      <c r="E116" s="124" t="s">
        <v>56</v>
      </c>
      <c r="F116" s="248">
        <v>18.992132999999999</v>
      </c>
      <c r="G116" s="185" t="s">
        <v>59</v>
      </c>
      <c r="H116" s="248">
        <v>2.9522179999999998</v>
      </c>
      <c r="I116" s="107">
        <v>0</v>
      </c>
      <c r="J116" s="281">
        <v>0</v>
      </c>
      <c r="M116" s="42"/>
      <c r="N116" s="7">
        <f t="shared" si="3"/>
        <v>21.779774</v>
      </c>
      <c r="O116" s="7">
        <v>0.164576</v>
      </c>
      <c r="P116" s="290">
        <v>0</v>
      </c>
      <c r="Q116" s="292">
        <v>9.6998519999999999</v>
      </c>
      <c r="R116" s="292">
        <v>0</v>
      </c>
      <c r="S116" s="292">
        <v>0</v>
      </c>
      <c r="T116" s="43">
        <v>0</v>
      </c>
      <c r="U116" s="220">
        <f t="shared" si="2"/>
        <v>12.244498</v>
      </c>
    </row>
    <row r="117" spans="1:21" x14ac:dyDescent="0.3">
      <c r="A117" s="25">
        <v>9877</v>
      </c>
      <c r="B117" s="25" t="s">
        <v>25</v>
      </c>
      <c r="C117" s="25" t="s">
        <v>4</v>
      </c>
      <c r="D117" s="234">
        <v>7.0345529999999998</v>
      </c>
      <c r="E117" s="124" t="s">
        <v>59</v>
      </c>
      <c r="F117" s="248">
        <v>7.0345529999999998</v>
      </c>
      <c r="H117" s="248"/>
      <c r="I117" s="107">
        <v>0</v>
      </c>
      <c r="J117" s="281">
        <v>0</v>
      </c>
      <c r="M117" s="42"/>
      <c r="N117" s="7">
        <f t="shared" si="3"/>
        <v>6.264869</v>
      </c>
      <c r="O117" s="7">
        <v>0.76968400000000003</v>
      </c>
      <c r="P117" s="290">
        <v>0</v>
      </c>
      <c r="Q117" s="292">
        <v>0</v>
      </c>
      <c r="R117" s="292">
        <v>0</v>
      </c>
      <c r="S117" s="292">
        <v>0</v>
      </c>
      <c r="T117" s="43">
        <v>0</v>
      </c>
      <c r="U117" s="220">
        <f t="shared" si="2"/>
        <v>7.0345529999999998</v>
      </c>
    </row>
    <row r="118" spans="1:21" x14ac:dyDescent="0.3">
      <c r="A118" s="25">
        <v>9878</v>
      </c>
      <c r="B118" s="25" t="s">
        <v>25</v>
      </c>
      <c r="C118" s="25" t="s">
        <v>4</v>
      </c>
      <c r="D118" s="234">
        <v>62.805349999999997</v>
      </c>
      <c r="E118" s="124" t="s">
        <v>57</v>
      </c>
      <c r="F118" s="248">
        <v>62.805345000000003</v>
      </c>
      <c r="H118" s="248"/>
      <c r="I118" s="107">
        <v>3.6195999999999999E-2</v>
      </c>
      <c r="J118" s="281">
        <v>0</v>
      </c>
      <c r="M118" s="42"/>
      <c r="N118" s="7">
        <f t="shared" si="3"/>
        <v>62.805349999999997</v>
      </c>
      <c r="O118" s="7">
        <v>0</v>
      </c>
      <c r="P118" s="290">
        <v>0</v>
      </c>
      <c r="Q118" s="292">
        <v>3.4219650000000001</v>
      </c>
      <c r="R118" s="292">
        <v>50.610520000000001</v>
      </c>
      <c r="S118" s="292">
        <v>8.6451239999999991</v>
      </c>
      <c r="T118" s="43">
        <v>0</v>
      </c>
      <c r="U118" s="220">
        <f t="shared" si="2"/>
        <v>0.12774099999999322</v>
      </c>
    </row>
    <row r="119" spans="1:21" x14ac:dyDescent="0.3">
      <c r="A119" s="2">
        <v>9880</v>
      </c>
      <c r="B119" s="2" t="s">
        <v>25</v>
      </c>
      <c r="C119" s="2" t="s">
        <v>4</v>
      </c>
      <c r="D119" s="110">
        <v>9.2434010000000004</v>
      </c>
      <c r="E119" s="122" t="s">
        <v>57</v>
      </c>
      <c r="F119" s="248">
        <v>9.2434010000000004</v>
      </c>
      <c r="G119" s="180"/>
      <c r="H119" s="251"/>
      <c r="I119" s="53">
        <v>0</v>
      </c>
      <c r="J119" s="283">
        <v>0</v>
      </c>
      <c r="K119" s="126"/>
      <c r="L119" s="127"/>
      <c r="M119" s="287"/>
      <c r="N119" s="7">
        <f t="shared" si="3"/>
        <v>2.4015460000000006</v>
      </c>
      <c r="O119" s="14">
        <v>6.8418549999999998</v>
      </c>
      <c r="P119" s="290">
        <v>7.6249209999999996</v>
      </c>
      <c r="Q119" s="292">
        <v>0</v>
      </c>
      <c r="R119" s="292">
        <v>0</v>
      </c>
      <c r="S119" s="292">
        <v>0</v>
      </c>
      <c r="T119" s="166">
        <v>0</v>
      </c>
      <c r="U119" s="220">
        <f t="shared" si="2"/>
        <v>9.2434010000000004</v>
      </c>
    </row>
    <row r="120" spans="1:21" x14ac:dyDescent="0.3">
      <c r="A120" s="2">
        <v>9882</v>
      </c>
      <c r="B120" s="2" t="s">
        <v>25</v>
      </c>
      <c r="C120" s="2" t="s">
        <v>4</v>
      </c>
      <c r="D120" s="110">
        <v>28.15419</v>
      </c>
      <c r="E120" s="122" t="s">
        <v>98</v>
      </c>
      <c r="F120" s="248">
        <v>16.655069999999998</v>
      </c>
      <c r="G120" s="180" t="s">
        <v>57</v>
      </c>
      <c r="H120" s="251">
        <v>11.499123000000001</v>
      </c>
      <c r="I120" s="53">
        <v>0</v>
      </c>
      <c r="J120" s="283">
        <v>0</v>
      </c>
      <c r="K120" s="131"/>
      <c r="L120" s="132"/>
      <c r="M120" s="287"/>
      <c r="N120" s="7">
        <f t="shared" si="3"/>
        <v>28.15419</v>
      </c>
      <c r="O120" s="14">
        <v>0</v>
      </c>
      <c r="P120" s="290">
        <v>0</v>
      </c>
      <c r="Q120" s="292">
        <v>16.678920000000002</v>
      </c>
      <c r="R120" s="292">
        <v>6.5096790000000002</v>
      </c>
      <c r="S120" s="292">
        <v>4.9655990000000001</v>
      </c>
      <c r="T120" s="43">
        <v>0</v>
      </c>
      <c r="U120" s="220">
        <f t="shared" si="2"/>
        <v>-8.0000000046709374E-6</v>
      </c>
    </row>
    <row r="121" spans="1:21" x14ac:dyDescent="0.3">
      <c r="A121" s="2">
        <v>9883</v>
      </c>
      <c r="B121" s="2" t="s">
        <v>25</v>
      </c>
      <c r="C121" s="2" t="s">
        <v>4</v>
      </c>
      <c r="D121" s="110">
        <v>15.2134</v>
      </c>
      <c r="E121" s="122" t="s">
        <v>57</v>
      </c>
      <c r="F121" s="248">
        <v>15.213404000000001</v>
      </c>
      <c r="G121" s="171"/>
      <c r="H121" s="248"/>
      <c r="I121" s="53">
        <v>0</v>
      </c>
      <c r="J121" s="281">
        <v>0</v>
      </c>
      <c r="K121" s="128"/>
      <c r="L121" s="15"/>
      <c r="M121" s="287"/>
      <c r="N121" s="7">
        <f t="shared" si="3"/>
        <v>15.2134</v>
      </c>
      <c r="O121" s="14">
        <v>0</v>
      </c>
      <c r="P121" s="290">
        <v>0</v>
      </c>
      <c r="Q121" s="292">
        <v>0</v>
      </c>
      <c r="R121" s="292">
        <v>11.75492</v>
      </c>
      <c r="S121" s="292">
        <v>3.4306239999999999</v>
      </c>
      <c r="T121" s="43">
        <v>0</v>
      </c>
      <c r="U121" s="220">
        <f t="shared" si="2"/>
        <v>2.7855999999999881E-2</v>
      </c>
    </row>
    <row r="122" spans="1:21" x14ac:dyDescent="0.3">
      <c r="A122" s="2">
        <v>9884</v>
      </c>
      <c r="B122" s="2" t="s">
        <v>25</v>
      </c>
      <c r="C122" s="2" t="s">
        <v>4</v>
      </c>
      <c r="D122" s="110">
        <v>44.294550000000001</v>
      </c>
      <c r="E122" s="123" t="s">
        <v>57</v>
      </c>
      <c r="F122" s="265">
        <v>44.294550999999998</v>
      </c>
      <c r="G122" s="180"/>
      <c r="H122" s="251"/>
      <c r="I122" s="53">
        <v>0</v>
      </c>
      <c r="J122" s="283">
        <v>0</v>
      </c>
      <c r="K122" s="128"/>
      <c r="L122" s="15"/>
      <c r="M122" s="287"/>
      <c r="N122" s="7">
        <f t="shared" si="3"/>
        <v>43.224063000000001</v>
      </c>
      <c r="O122" s="14">
        <v>1.070487</v>
      </c>
      <c r="P122" s="290">
        <v>0</v>
      </c>
      <c r="Q122" s="292">
        <v>28.057580000000002</v>
      </c>
      <c r="R122" s="292">
        <v>16.236969999999999</v>
      </c>
      <c r="S122" s="292">
        <v>0</v>
      </c>
      <c r="T122" s="166">
        <v>0</v>
      </c>
      <c r="U122" s="220">
        <f t="shared" si="2"/>
        <v>0</v>
      </c>
    </row>
    <row r="123" spans="1:21" x14ac:dyDescent="0.3">
      <c r="A123" s="2">
        <v>9885</v>
      </c>
      <c r="B123" s="2" t="s">
        <v>25</v>
      </c>
      <c r="C123" s="2" t="s">
        <v>4</v>
      </c>
      <c r="D123" s="110">
        <v>9.6312350000000002</v>
      </c>
      <c r="E123" s="123" t="s">
        <v>58</v>
      </c>
      <c r="F123" s="265">
        <v>2.7762340000000001</v>
      </c>
      <c r="G123" s="180" t="s">
        <v>57</v>
      </c>
      <c r="H123" s="251">
        <v>2.1905000000000001E-2</v>
      </c>
      <c r="I123" s="53">
        <v>0</v>
      </c>
      <c r="J123" s="283">
        <v>0</v>
      </c>
      <c r="K123" s="128"/>
      <c r="L123" s="15"/>
      <c r="M123" s="287">
        <v>6.8330960000000003</v>
      </c>
      <c r="N123" s="7">
        <f t="shared" si="3"/>
        <v>0</v>
      </c>
      <c r="O123" s="14">
        <v>9.6312350000000002</v>
      </c>
      <c r="P123" s="290">
        <v>0</v>
      </c>
      <c r="Q123" s="292">
        <v>9.0906389999999995</v>
      </c>
      <c r="R123" s="292">
        <v>0.54059599999999997</v>
      </c>
      <c r="S123" s="292">
        <v>0</v>
      </c>
      <c r="T123" s="166">
        <v>0</v>
      </c>
      <c r="U123" s="220">
        <f t="shared" si="2"/>
        <v>0</v>
      </c>
    </row>
    <row r="124" spans="1:21" x14ac:dyDescent="0.3">
      <c r="A124" s="2">
        <v>9886</v>
      </c>
      <c r="B124" s="2" t="s">
        <v>25</v>
      </c>
      <c r="C124" s="2" t="s">
        <v>4</v>
      </c>
      <c r="D124" s="110">
        <v>62.618259999999999</v>
      </c>
      <c r="E124" s="122" t="s">
        <v>102</v>
      </c>
      <c r="F124" s="248">
        <v>33.461609000000003</v>
      </c>
      <c r="G124" s="180" t="s">
        <v>59</v>
      </c>
      <c r="H124" s="251">
        <v>29.156651</v>
      </c>
      <c r="I124" s="53">
        <v>0</v>
      </c>
      <c r="J124" s="283">
        <v>0</v>
      </c>
      <c r="K124" s="131"/>
      <c r="L124" s="132"/>
      <c r="M124" s="287"/>
      <c r="N124" s="7">
        <f t="shared" si="3"/>
        <v>62.618259999999999</v>
      </c>
      <c r="O124" s="14">
        <v>0</v>
      </c>
      <c r="P124" s="290">
        <v>0</v>
      </c>
      <c r="Q124" s="292">
        <v>0.32056400000000002</v>
      </c>
      <c r="R124" s="292">
        <v>54.920969999999997</v>
      </c>
      <c r="S124" s="292">
        <v>7.3767319999999996</v>
      </c>
      <c r="T124" s="166">
        <v>0</v>
      </c>
      <c r="U124" s="220">
        <f t="shared" si="2"/>
        <v>-5.9999999919568836E-6</v>
      </c>
    </row>
    <row r="125" spans="1:21" x14ac:dyDescent="0.3">
      <c r="A125" s="2">
        <v>9887</v>
      </c>
      <c r="B125" s="2" t="s">
        <v>25</v>
      </c>
      <c r="C125" s="2" t="s">
        <v>4</v>
      </c>
      <c r="D125" s="110">
        <v>7.633629</v>
      </c>
      <c r="E125" s="122" t="s">
        <v>59</v>
      </c>
      <c r="F125" s="248">
        <v>7.633629</v>
      </c>
      <c r="G125" s="180"/>
      <c r="H125" s="251"/>
      <c r="I125" s="53">
        <v>1.126403</v>
      </c>
      <c r="J125" s="283">
        <v>0</v>
      </c>
      <c r="K125" s="131"/>
      <c r="L125" s="132"/>
      <c r="M125" s="287"/>
      <c r="N125" s="7">
        <f t="shared" si="3"/>
        <v>7.633629</v>
      </c>
      <c r="O125" s="14">
        <v>0</v>
      </c>
      <c r="P125" s="290">
        <v>0</v>
      </c>
      <c r="Q125" s="292">
        <v>0</v>
      </c>
      <c r="R125" s="292">
        <v>0</v>
      </c>
      <c r="S125" s="292">
        <v>6.5072159999999997</v>
      </c>
      <c r="T125" s="166">
        <v>0</v>
      </c>
      <c r="U125" s="220">
        <f t="shared" si="2"/>
        <v>1.1264130000000003</v>
      </c>
    </row>
    <row r="126" spans="1:21" x14ac:dyDescent="0.3">
      <c r="A126" s="2">
        <v>9891</v>
      </c>
      <c r="B126" s="2" t="s">
        <v>25</v>
      </c>
      <c r="C126" s="2" t="s">
        <v>4</v>
      </c>
      <c r="D126" s="110">
        <v>13.616960000000001</v>
      </c>
      <c r="E126" s="122" t="s">
        <v>59</v>
      </c>
      <c r="F126" s="248">
        <v>13.616963999999999</v>
      </c>
      <c r="G126" s="180"/>
      <c r="H126" s="251"/>
      <c r="I126" s="53">
        <v>2.4208219999999998</v>
      </c>
      <c r="J126" s="283">
        <v>0</v>
      </c>
      <c r="K126" s="131"/>
      <c r="L126" s="132"/>
      <c r="M126" s="287"/>
      <c r="N126" s="7">
        <f t="shared" si="3"/>
        <v>13.616960000000001</v>
      </c>
      <c r="O126" s="14">
        <v>0</v>
      </c>
      <c r="P126" s="290">
        <v>0</v>
      </c>
      <c r="Q126" s="292">
        <v>0</v>
      </c>
      <c r="R126" s="292">
        <v>11.195309999999999</v>
      </c>
      <c r="S126" s="292">
        <v>0</v>
      </c>
      <c r="T126" s="166">
        <v>2.4216530000000001</v>
      </c>
      <c r="U126" s="220">
        <f t="shared" si="2"/>
        <v>-2.9999999977547986E-6</v>
      </c>
    </row>
    <row r="127" spans="1:21" x14ac:dyDescent="0.3">
      <c r="A127" s="2">
        <v>9892</v>
      </c>
      <c r="B127" s="2" t="s">
        <v>25</v>
      </c>
      <c r="C127" s="2" t="s">
        <v>4</v>
      </c>
      <c r="D127" s="110">
        <v>22.645209999999999</v>
      </c>
      <c r="E127" s="122" t="s">
        <v>59</v>
      </c>
      <c r="F127" s="248">
        <v>22.645208</v>
      </c>
      <c r="G127" s="180"/>
      <c r="H127" s="251"/>
      <c r="I127" s="53">
        <v>0</v>
      </c>
      <c r="J127" s="283">
        <v>0</v>
      </c>
      <c r="K127" s="128"/>
      <c r="L127" s="15"/>
      <c r="M127" s="287"/>
      <c r="N127" s="7">
        <f t="shared" si="3"/>
        <v>10.106069999999999</v>
      </c>
      <c r="O127" s="14">
        <v>12.53914</v>
      </c>
      <c r="P127" s="290">
        <v>0</v>
      </c>
      <c r="Q127" s="292">
        <v>0</v>
      </c>
      <c r="R127" s="292">
        <v>14.558859999999999</v>
      </c>
      <c r="S127" s="292">
        <v>7.0601070000000004</v>
      </c>
      <c r="T127" s="166">
        <v>0</v>
      </c>
      <c r="U127" s="220">
        <f t="shared" si="2"/>
        <v>1.0262430000000009</v>
      </c>
    </row>
    <row r="128" spans="1:21" x14ac:dyDescent="0.3">
      <c r="A128" s="2">
        <v>24416</v>
      </c>
      <c r="B128" s="2" t="s">
        <v>25</v>
      </c>
      <c r="C128" s="2" t="s">
        <v>6</v>
      </c>
      <c r="D128" s="110">
        <v>70.704669999999993</v>
      </c>
      <c r="E128" s="122" t="s">
        <v>59</v>
      </c>
      <c r="F128" s="248">
        <v>70.704668999999996</v>
      </c>
      <c r="G128" s="180"/>
      <c r="H128" s="251"/>
      <c r="I128" s="53">
        <v>0</v>
      </c>
      <c r="J128" s="283">
        <v>0</v>
      </c>
      <c r="K128" s="131"/>
      <c r="L128" s="132"/>
      <c r="M128" s="287"/>
      <c r="N128" s="7">
        <f t="shared" si="3"/>
        <v>44.017149999999994</v>
      </c>
      <c r="O128" s="14">
        <v>26.687519999999999</v>
      </c>
      <c r="P128" s="290">
        <v>0</v>
      </c>
      <c r="Q128" s="292">
        <v>0</v>
      </c>
      <c r="R128" s="292">
        <v>27.338480000000001</v>
      </c>
      <c r="S128" s="292">
        <v>0</v>
      </c>
      <c r="T128" s="43">
        <v>0</v>
      </c>
      <c r="U128" s="220">
        <f t="shared" si="2"/>
        <v>43.366189999999989</v>
      </c>
    </row>
    <row r="129" spans="1:22" x14ac:dyDescent="0.3">
      <c r="A129" s="2">
        <v>24418</v>
      </c>
      <c r="B129" s="2" t="s">
        <v>25</v>
      </c>
      <c r="C129" s="2" t="s">
        <v>6</v>
      </c>
      <c r="D129" s="110">
        <v>13.366680000000001</v>
      </c>
      <c r="E129" s="122" t="s">
        <v>59</v>
      </c>
      <c r="F129" s="248">
        <v>13.366682000000001</v>
      </c>
      <c r="G129" s="180"/>
      <c r="H129" s="252"/>
      <c r="I129" s="53">
        <v>0</v>
      </c>
      <c r="J129" s="283">
        <v>1.1598120000000001</v>
      </c>
      <c r="K129" s="126"/>
      <c r="L129" s="127"/>
      <c r="M129" s="285"/>
      <c r="N129" s="7">
        <f t="shared" si="3"/>
        <v>3.3431500000000014</v>
      </c>
      <c r="O129" s="144">
        <v>10.023529999999999</v>
      </c>
      <c r="P129" s="290">
        <v>0</v>
      </c>
      <c r="Q129" s="292">
        <v>0</v>
      </c>
      <c r="R129" s="292">
        <v>0</v>
      </c>
      <c r="S129" s="292">
        <v>1.265001</v>
      </c>
      <c r="T129" s="166">
        <v>0</v>
      </c>
      <c r="U129" s="220">
        <f t="shared" ref="U129:U136" si="4">D129-(Q129+R129+S129+T129)</f>
        <v>12.101679000000001</v>
      </c>
    </row>
    <row r="130" spans="1:22" x14ac:dyDescent="0.3">
      <c r="A130" s="2">
        <v>24420</v>
      </c>
      <c r="B130" s="2" t="s">
        <v>25</v>
      </c>
      <c r="C130" s="2" t="s">
        <v>6</v>
      </c>
      <c r="D130" s="110">
        <v>20.12913</v>
      </c>
      <c r="E130" s="122" t="s">
        <v>59</v>
      </c>
      <c r="F130" s="248">
        <v>20.129128000000001</v>
      </c>
      <c r="G130" s="171"/>
      <c r="H130" s="253"/>
      <c r="I130" s="53">
        <v>0</v>
      </c>
      <c r="J130" s="281">
        <v>0</v>
      </c>
      <c r="K130" s="126"/>
      <c r="L130" s="127"/>
      <c r="M130" s="285"/>
      <c r="N130" s="7">
        <f t="shared" si="3"/>
        <v>18.055638999999999</v>
      </c>
      <c r="O130" s="144">
        <v>2.0734910000000002</v>
      </c>
      <c r="P130" s="290">
        <v>0</v>
      </c>
      <c r="Q130" s="292">
        <v>0</v>
      </c>
      <c r="R130" s="292">
        <v>8.1947430000000008</v>
      </c>
      <c r="S130" s="292">
        <v>0</v>
      </c>
      <c r="T130" s="166">
        <v>0</v>
      </c>
      <c r="U130" s="220">
        <f t="shared" si="4"/>
        <v>11.934386999999999</v>
      </c>
    </row>
    <row r="131" spans="1:22" x14ac:dyDescent="0.3">
      <c r="A131" s="2">
        <v>24422</v>
      </c>
      <c r="B131" s="2" t="s">
        <v>25</v>
      </c>
      <c r="C131" s="2" t="s">
        <v>6</v>
      </c>
      <c r="D131" s="110">
        <v>13.91832</v>
      </c>
      <c r="E131" s="122" t="s">
        <v>59</v>
      </c>
      <c r="F131" s="248">
        <v>13.918317999999999</v>
      </c>
      <c r="G131" s="171"/>
      <c r="H131" s="253"/>
      <c r="I131" s="53">
        <v>0</v>
      </c>
      <c r="J131" s="281">
        <v>3.8626469999999999</v>
      </c>
      <c r="K131" s="126"/>
      <c r="L131" s="127"/>
      <c r="M131" s="285"/>
      <c r="N131" s="7">
        <f t="shared" ref="N131:N136" si="5">D131-O131</f>
        <v>12.060480999999999</v>
      </c>
      <c r="O131" s="144">
        <v>1.857839</v>
      </c>
      <c r="P131" s="290">
        <v>0</v>
      </c>
      <c r="Q131" s="292">
        <v>0</v>
      </c>
      <c r="R131" s="292">
        <v>3.4714680000000002</v>
      </c>
      <c r="S131" s="292">
        <v>0</v>
      </c>
      <c r="T131" s="166">
        <v>0</v>
      </c>
      <c r="U131" s="220">
        <f t="shared" si="4"/>
        <v>10.446852</v>
      </c>
    </row>
    <row r="132" spans="1:22" x14ac:dyDescent="0.3">
      <c r="A132" s="2">
        <v>24424</v>
      </c>
      <c r="B132" s="2" t="s">
        <v>25</v>
      </c>
      <c r="C132" s="2" t="s">
        <v>6</v>
      </c>
      <c r="D132" s="110">
        <v>9.9056529999999992</v>
      </c>
      <c r="E132" s="123" t="s">
        <v>59</v>
      </c>
      <c r="F132" s="265">
        <v>9.9056529999999992</v>
      </c>
      <c r="G132" s="171"/>
      <c r="H132" s="253"/>
      <c r="I132" s="53">
        <v>0</v>
      </c>
      <c r="J132" s="281">
        <v>0</v>
      </c>
      <c r="K132" s="128"/>
      <c r="L132" s="15"/>
      <c r="M132" s="285"/>
      <c r="N132" s="7">
        <f t="shared" si="5"/>
        <v>7.5266429999999991</v>
      </c>
      <c r="O132" s="144">
        <v>2.3790100000000001</v>
      </c>
      <c r="P132" s="290">
        <v>0</v>
      </c>
      <c r="Q132" s="292">
        <v>0</v>
      </c>
      <c r="R132" s="292">
        <v>2.159605</v>
      </c>
      <c r="S132" s="292">
        <v>0</v>
      </c>
      <c r="T132" s="166">
        <v>0</v>
      </c>
      <c r="U132" s="220">
        <f t="shared" si="4"/>
        <v>7.7460479999999992</v>
      </c>
    </row>
    <row r="133" spans="1:22" x14ac:dyDescent="0.3">
      <c r="A133" s="2">
        <v>24426</v>
      </c>
      <c r="B133" s="2" t="s">
        <v>25</v>
      </c>
      <c r="C133" s="2" t="s">
        <v>6</v>
      </c>
      <c r="D133" s="110">
        <v>13.923920000000001</v>
      </c>
      <c r="E133" s="123" t="s">
        <v>59</v>
      </c>
      <c r="F133" s="265">
        <v>13.923921</v>
      </c>
      <c r="G133" s="180"/>
      <c r="H133" s="252"/>
      <c r="I133" s="53">
        <v>0</v>
      </c>
      <c r="J133" s="283">
        <v>0</v>
      </c>
      <c r="K133" s="128"/>
      <c r="L133" s="15"/>
      <c r="M133" s="285"/>
      <c r="N133" s="7">
        <f t="shared" si="5"/>
        <v>4.8821550000000009</v>
      </c>
      <c r="O133" s="144">
        <v>9.0417649999999998</v>
      </c>
      <c r="P133" s="290">
        <v>0</v>
      </c>
      <c r="Q133" s="292">
        <v>0</v>
      </c>
      <c r="R133" s="292">
        <v>9.2060270000000006</v>
      </c>
      <c r="S133" s="292">
        <v>0</v>
      </c>
      <c r="T133" s="166">
        <v>0</v>
      </c>
      <c r="U133" s="220">
        <f t="shared" si="4"/>
        <v>4.7178930000000001</v>
      </c>
    </row>
    <row r="134" spans="1:22" x14ac:dyDescent="0.3">
      <c r="A134" s="2">
        <v>24428</v>
      </c>
      <c r="B134" s="2" t="s">
        <v>25</v>
      </c>
      <c r="C134" s="2" t="s">
        <v>6</v>
      </c>
      <c r="D134" s="110">
        <v>9.8426500000000008</v>
      </c>
      <c r="E134" s="122" t="s">
        <v>59</v>
      </c>
      <c r="F134" s="248">
        <v>9.8426500000000008</v>
      </c>
      <c r="G134" s="186"/>
      <c r="H134" s="252"/>
      <c r="I134" s="53">
        <v>0</v>
      </c>
      <c r="J134" s="283">
        <v>0</v>
      </c>
      <c r="K134" s="128"/>
      <c r="L134" s="15"/>
      <c r="M134" s="285"/>
      <c r="N134" s="7">
        <f t="shared" si="5"/>
        <v>6.0585120000000003</v>
      </c>
      <c r="O134" s="144">
        <v>3.784138</v>
      </c>
      <c r="P134" s="290">
        <v>0</v>
      </c>
      <c r="Q134" s="292">
        <v>0</v>
      </c>
      <c r="R134" s="292">
        <v>6.0836569999999996</v>
      </c>
      <c r="S134" s="292">
        <v>1.6943E-2</v>
      </c>
      <c r="T134" s="166">
        <v>0</v>
      </c>
      <c r="U134" s="220">
        <f t="shared" si="4"/>
        <v>3.7420500000000008</v>
      </c>
    </row>
    <row r="135" spans="1:22" x14ac:dyDescent="0.3">
      <c r="A135" s="2">
        <v>24430</v>
      </c>
      <c r="B135" s="2" t="s">
        <v>25</v>
      </c>
      <c r="C135" s="2" t="s">
        <v>6</v>
      </c>
      <c r="D135" s="110">
        <v>33.2834</v>
      </c>
      <c r="E135" s="122" t="s">
        <v>59</v>
      </c>
      <c r="F135" s="248">
        <v>33.283399000000003</v>
      </c>
      <c r="G135" s="171"/>
      <c r="H135" s="253"/>
      <c r="I135" s="53">
        <v>0</v>
      </c>
      <c r="J135" s="281">
        <v>0</v>
      </c>
      <c r="K135" s="128"/>
      <c r="L135" s="15"/>
      <c r="M135" s="285"/>
      <c r="N135" s="7">
        <f t="shared" si="5"/>
        <v>32.016314000000001</v>
      </c>
      <c r="O135" s="144">
        <v>1.2670859999999999</v>
      </c>
      <c r="P135" s="290">
        <v>0</v>
      </c>
      <c r="Q135" s="292">
        <v>0</v>
      </c>
      <c r="R135" s="292">
        <v>18.48405</v>
      </c>
      <c r="S135" s="292">
        <v>9.2642760000000006</v>
      </c>
      <c r="T135" s="166">
        <v>0</v>
      </c>
      <c r="U135" s="220">
        <f t="shared" si="4"/>
        <v>5.5350740000000016</v>
      </c>
    </row>
    <row r="136" spans="1:22" x14ac:dyDescent="0.3">
      <c r="A136" s="2">
        <v>24432</v>
      </c>
      <c r="B136" s="2" t="s">
        <v>25</v>
      </c>
      <c r="C136" s="2" t="s">
        <v>6</v>
      </c>
      <c r="D136" s="110">
        <v>6.1030030000000002</v>
      </c>
      <c r="E136" s="122" t="s">
        <v>59</v>
      </c>
      <c r="F136" s="248">
        <v>6.1030030000000002</v>
      </c>
      <c r="G136" s="186"/>
      <c r="H136" s="252"/>
      <c r="I136" s="53">
        <v>0</v>
      </c>
      <c r="J136" s="283">
        <v>0</v>
      </c>
      <c r="K136" s="128"/>
      <c r="L136" s="15"/>
      <c r="M136" s="285"/>
      <c r="N136" s="7">
        <f t="shared" si="5"/>
        <v>6.1030030000000002</v>
      </c>
      <c r="O136" s="144">
        <v>0</v>
      </c>
      <c r="P136" s="290">
        <v>0</v>
      </c>
      <c r="Q136" s="292">
        <v>0</v>
      </c>
      <c r="R136" s="292">
        <v>2.1648520000000002</v>
      </c>
      <c r="S136" s="292">
        <v>0</v>
      </c>
      <c r="T136" s="166">
        <v>0</v>
      </c>
      <c r="U136" s="220">
        <f t="shared" si="4"/>
        <v>3.938151</v>
      </c>
    </row>
    <row r="137" spans="1:22" s="57" customFormat="1" x14ac:dyDescent="0.3">
      <c r="A137" s="56" t="s">
        <v>64</v>
      </c>
      <c r="B137" s="56" t="s">
        <v>25</v>
      </c>
      <c r="C137" s="56"/>
      <c r="D137" s="31">
        <f>SUM(D3:D136)</f>
        <v>2542.7793280000005</v>
      </c>
      <c r="E137" s="206"/>
      <c r="F137" s="31">
        <f>SUM(F3:F136)</f>
        <v>2317.3751389999989</v>
      </c>
      <c r="G137" s="31"/>
      <c r="H137" s="31">
        <f>SUM(H3:H136)</f>
        <v>73.075612000000007</v>
      </c>
      <c r="I137" s="31">
        <f>SUM(I3:I136)</f>
        <v>123.50533600000003</v>
      </c>
      <c r="J137" s="31">
        <f>SUM(J3:J136)</f>
        <v>24.589415999999996</v>
      </c>
      <c r="K137" s="31"/>
      <c r="L137" s="31">
        <f t="shared" ref="L137:U137" si="6">SUM(L3:L136)</f>
        <v>13.59787</v>
      </c>
      <c r="M137" s="31">
        <f t="shared" si="6"/>
        <v>139.65308699999997</v>
      </c>
      <c r="N137" s="31">
        <f t="shared" si="6"/>
        <v>1872.3663439999998</v>
      </c>
      <c r="O137" s="31">
        <f t="shared" si="6"/>
        <v>670.41298399999994</v>
      </c>
      <c r="P137" s="31">
        <f t="shared" si="6"/>
        <v>145.38662099999999</v>
      </c>
      <c r="Q137" s="31">
        <f t="shared" si="6"/>
        <v>756.39443099999994</v>
      </c>
      <c r="R137" s="31">
        <f t="shared" si="6"/>
        <v>1100.3400209999998</v>
      </c>
      <c r="S137" s="31">
        <f t="shared" si="6"/>
        <v>383.95513399999999</v>
      </c>
      <c r="T137" s="31">
        <f t="shared" si="6"/>
        <v>61.799856000000005</v>
      </c>
      <c r="U137" s="31">
        <f t="shared" si="6"/>
        <v>240.289886</v>
      </c>
    </row>
    <row r="138" spans="1:22" ht="28.8" x14ac:dyDescent="0.3">
      <c r="A138" s="160"/>
      <c r="B138" s="160"/>
      <c r="C138" s="160"/>
      <c r="D138" s="24"/>
      <c r="E138" s="222"/>
      <c r="F138" s="24"/>
      <c r="G138" s="223"/>
      <c r="H138" s="224"/>
      <c r="I138" s="225"/>
      <c r="J138" s="159"/>
      <c r="K138" s="226"/>
      <c r="L138" s="227"/>
      <c r="M138" s="228"/>
      <c r="N138" s="24"/>
      <c r="O138" s="229"/>
      <c r="P138" s="24"/>
      <c r="Q138" s="301" t="s">
        <v>48</v>
      </c>
      <c r="R138" s="302"/>
      <c r="S138" s="302"/>
      <c r="T138" s="167" t="s">
        <v>52</v>
      </c>
      <c r="U138" s="198"/>
      <c r="V138" s="76" t="s">
        <v>92</v>
      </c>
    </row>
    <row r="139" spans="1:22" ht="28.8" x14ac:dyDescent="0.3">
      <c r="A139" s="160"/>
      <c r="B139" s="160"/>
      <c r="C139" s="160"/>
      <c r="D139" s="24"/>
      <c r="E139" s="222"/>
      <c r="F139" s="159"/>
      <c r="G139" s="230"/>
      <c r="H139" s="231"/>
      <c r="I139" s="225"/>
      <c r="J139" s="232"/>
      <c r="K139" s="222"/>
      <c r="L139" s="24"/>
      <c r="M139" s="233"/>
      <c r="N139" s="24"/>
      <c r="O139" s="229"/>
      <c r="P139" s="24"/>
      <c r="Q139" s="8" t="s">
        <v>49</v>
      </c>
      <c r="R139" s="8" t="s">
        <v>50</v>
      </c>
      <c r="S139" s="8" t="s">
        <v>51</v>
      </c>
      <c r="T139" s="168" t="s">
        <v>53</v>
      </c>
      <c r="U139" s="202" t="s">
        <v>54</v>
      </c>
      <c r="V139" s="204"/>
    </row>
    <row r="140" spans="1:22" x14ac:dyDescent="0.3">
      <c r="A140" s="25">
        <v>11168</v>
      </c>
      <c r="B140" s="25" t="s">
        <v>38</v>
      </c>
      <c r="C140" s="25" t="s">
        <v>3</v>
      </c>
      <c r="D140" s="234">
        <v>43.682630000000003</v>
      </c>
      <c r="E140" s="123" t="s">
        <v>57</v>
      </c>
      <c r="F140" s="258">
        <v>43.682631000000001</v>
      </c>
      <c r="G140" s="186"/>
      <c r="H140" s="255"/>
      <c r="I140" s="53">
        <v>0</v>
      </c>
      <c r="J140" s="283">
        <v>0</v>
      </c>
      <c r="K140" s="128"/>
      <c r="L140" s="15"/>
      <c r="M140" s="85"/>
      <c r="N140" s="7">
        <f t="shared" ref="N140:N146" si="7">D140-O140</f>
        <v>5.7008900000000011</v>
      </c>
      <c r="O140" s="144">
        <v>37.981740000000002</v>
      </c>
      <c r="P140" s="34">
        <v>0</v>
      </c>
      <c r="Q140" s="5">
        <v>0</v>
      </c>
      <c r="R140" s="5">
        <v>11.0756</v>
      </c>
      <c r="S140" s="5">
        <v>0</v>
      </c>
      <c r="T140" s="166">
        <v>0</v>
      </c>
      <c r="U140" s="220">
        <f t="shared" ref="U140:U146" si="8">D140-(Q140+R140+S140+T140)</f>
        <v>32.607030000000002</v>
      </c>
    </row>
    <row r="141" spans="1:22" x14ac:dyDescent="0.3">
      <c r="A141" s="25">
        <v>11169</v>
      </c>
      <c r="B141" s="25" t="s">
        <v>38</v>
      </c>
      <c r="C141" s="25" t="s">
        <v>3</v>
      </c>
      <c r="D141" s="234">
        <v>10.585179999999999</v>
      </c>
      <c r="E141" s="122"/>
      <c r="F141" s="259"/>
      <c r="G141" s="180"/>
      <c r="H141" s="254"/>
      <c r="I141" s="107">
        <v>0</v>
      </c>
      <c r="J141" s="54">
        <v>0</v>
      </c>
      <c r="K141" s="126" t="s">
        <v>62</v>
      </c>
      <c r="L141" s="132">
        <v>10.585179999999999</v>
      </c>
      <c r="M141" s="85"/>
      <c r="N141" s="7">
        <f t="shared" si="7"/>
        <v>0</v>
      </c>
      <c r="O141" s="144">
        <v>10.585179999999999</v>
      </c>
      <c r="P141" s="34">
        <v>0</v>
      </c>
      <c r="Q141" s="5">
        <v>0</v>
      </c>
      <c r="R141" s="5">
        <v>0</v>
      </c>
      <c r="S141" s="5">
        <v>0</v>
      </c>
      <c r="T141" s="46">
        <v>0</v>
      </c>
      <c r="U141" s="220">
        <f t="shared" si="8"/>
        <v>10.585179999999999</v>
      </c>
    </row>
    <row r="142" spans="1:22" x14ac:dyDescent="0.3">
      <c r="A142" s="25">
        <v>11171</v>
      </c>
      <c r="B142" s="25" t="s">
        <v>38</v>
      </c>
      <c r="C142" s="25" t="s">
        <v>3</v>
      </c>
      <c r="D142" s="234">
        <v>6.3844209999999997</v>
      </c>
      <c r="E142" s="122" t="s">
        <v>57</v>
      </c>
      <c r="F142" s="259">
        <v>6.3844209999999997</v>
      </c>
      <c r="G142" s="180"/>
      <c r="H142" s="254"/>
      <c r="I142" s="107">
        <v>0</v>
      </c>
      <c r="J142" s="54">
        <v>0</v>
      </c>
      <c r="K142" s="131"/>
      <c r="L142" s="132"/>
      <c r="M142" s="85"/>
      <c r="N142" s="7">
        <f t="shared" si="7"/>
        <v>6.3844209999999997</v>
      </c>
      <c r="O142" s="144">
        <v>0</v>
      </c>
      <c r="P142" s="34">
        <v>5.6392249999999997</v>
      </c>
      <c r="Q142" s="5">
        <v>0</v>
      </c>
      <c r="R142" s="5">
        <v>0</v>
      </c>
      <c r="S142" s="5">
        <v>0.488423</v>
      </c>
      <c r="T142" s="46">
        <v>0</v>
      </c>
      <c r="U142" s="220">
        <f t="shared" si="8"/>
        <v>5.8959979999999996</v>
      </c>
    </row>
    <row r="143" spans="1:22" x14ac:dyDescent="0.3">
      <c r="A143" s="25">
        <v>11177</v>
      </c>
      <c r="B143" s="25" t="s">
        <v>38</v>
      </c>
      <c r="C143" s="25" t="s">
        <v>3</v>
      </c>
      <c r="D143" s="234">
        <v>7.1656740000000001</v>
      </c>
      <c r="E143" s="122" t="s">
        <v>59</v>
      </c>
      <c r="F143" s="259">
        <v>7.1656740000000001</v>
      </c>
      <c r="G143" s="180"/>
      <c r="H143" s="254"/>
      <c r="I143" s="107">
        <v>0</v>
      </c>
      <c r="J143" s="54">
        <v>0</v>
      </c>
      <c r="K143" s="131"/>
      <c r="L143" s="132"/>
      <c r="M143" s="85"/>
      <c r="N143" s="7">
        <f t="shared" si="7"/>
        <v>0</v>
      </c>
      <c r="O143" s="144">
        <v>7.1656740000000001</v>
      </c>
      <c r="P143" s="34">
        <v>0</v>
      </c>
      <c r="Q143" s="5">
        <v>0</v>
      </c>
      <c r="R143" s="5">
        <v>0</v>
      </c>
      <c r="S143" s="5">
        <v>0</v>
      </c>
      <c r="T143" s="46">
        <v>0</v>
      </c>
      <c r="U143" s="220">
        <f t="shared" si="8"/>
        <v>7.1656740000000001</v>
      </c>
    </row>
    <row r="144" spans="1:22" x14ac:dyDescent="0.3">
      <c r="A144" s="25">
        <v>11574</v>
      </c>
      <c r="B144" s="25" t="s">
        <v>38</v>
      </c>
      <c r="C144" s="25" t="s">
        <v>6</v>
      </c>
      <c r="D144" s="234">
        <v>86.821250000000006</v>
      </c>
      <c r="E144" s="192"/>
      <c r="F144" s="259"/>
      <c r="G144" s="180"/>
      <c r="H144" s="254"/>
      <c r="I144" s="107">
        <v>0</v>
      </c>
      <c r="J144" s="54">
        <v>0</v>
      </c>
      <c r="K144" s="129" t="s">
        <v>62</v>
      </c>
      <c r="L144" s="15">
        <v>86.821250000000006</v>
      </c>
      <c r="M144" s="71"/>
      <c r="N144" s="7">
        <f t="shared" si="7"/>
        <v>0</v>
      </c>
      <c r="O144" s="144">
        <v>86.821250000000006</v>
      </c>
      <c r="P144" s="34">
        <v>40.054589999999997</v>
      </c>
      <c r="Q144" s="5">
        <v>0</v>
      </c>
      <c r="R144" s="5">
        <v>0</v>
      </c>
      <c r="S144" s="5">
        <v>0</v>
      </c>
      <c r="T144" s="46">
        <v>0</v>
      </c>
      <c r="U144" s="220">
        <f t="shared" si="8"/>
        <v>86.821250000000006</v>
      </c>
    </row>
    <row r="145" spans="1:22" x14ac:dyDescent="0.3">
      <c r="A145" s="25">
        <v>11617</v>
      </c>
      <c r="B145" s="25" t="s">
        <v>38</v>
      </c>
      <c r="C145" s="25" t="s">
        <v>6</v>
      </c>
      <c r="D145" s="234">
        <v>38.057659999999998</v>
      </c>
      <c r="E145" s="192" t="s">
        <v>59</v>
      </c>
      <c r="F145" s="259">
        <v>38.057659999999998</v>
      </c>
      <c r="G145" s="180"/>
      <c r="H145" s="254"/>
      <c r="I145" s="107">
        <v>11.135377999999999</v>
      </c>
      <c r="J145" s="54">
        <v>0</v>
      </c>
      <c r="K145" s="128"/>
      <c r="L145" s="15"/>
      <c r="M145" s="71"/>
      <c r="N145" s="7">
        <f t="shared" si="7"/>
        <v>0</v>
      </c>
      <c r="O145" s="144">
        <v>38.057659999999998</v>
      </c>
      <c r="P145" s="34">
        <v>0.218528</v>
      </c>
      <c r="Q145" s="5">
        <v>0</v>
      </c>
      <c r="R145" s="5">
        <v>0</v>
      </c>
      <c r="S145" s="5">
        <v>0</v>
      </c>
      <c r="T145" s="46">
        <v>0</v>
      </c>
      <c r="U145" s="220">
        <f t="shared" si="8"/>
        <v>38.057659999999998</v>
      </c>
    </row>
    <row r="146" spans="1:22" x14ac:dyDescent="0.3">
      <c r="A146" s="25">
        <v>11633</v>
      </c>
      <c r="B146" s="25" t="s">
        <v>38</v>
      </c>
      <c r="C146" s="25" t="s">
        <v>6</v>
      </c>
      <c r="D146" s="234">
        <v>13.27876</v>
      </c>
      <c r="E146" s="192" t="s">
        <v>59</v>
      </c>
      <c r="F146" s="259">
        <v>13.278756</v>
      </c>
      <c r="G146" s="180"/>
      <c r="H146" s="254"/>
      <c r="I146" s="107">
        <v>0</v>
      </c>
      <c r="J146" s="54">
        <v>0</v>
      </c>
      <c r="K146" s="128"/>
      <c r="L146" s="15"/>
      <c r="M146" s="71"/>
      <c r="N146" s="7">
        <f t="shared" si="7"/>
        <v>8.2038979999999988</v>
      </c>
      <c r="O146" s="144">
        <v>5.0748620000000004</v>
      </c>
      <c r="P146" s="34">
        <v>0</v>
      </c>
      <c r="Q146" s="5">
        <v>0</v>
      </c>
      <c r="R146" s="5">
        <v>0</v>
      </c>
      <c r="S146" s="5">
        <v>0</v>
      </c>
      <c r="T146" s="46">
        <v>0</v>
      </c>
      <c r="U146" s="220">
        <f t="shared" si="8"/>
        <v>13.27876</v>
      </c>
    </row>
    <row r="147" spans="1:22" s="57" customFormat="1" x14ac:dyDescent="0.3">
      <c r="A147" s="203" t="s">
        <v>63</v>
      </c>
      <c r="B147" s="203" t="s">
        <v>38</v>
      </c>
      <c r="C147" s="203"/>
      <c r="D147" s="31">
        <f>SUM(D140:D146)</f>
        <v>205.97557500000002</v>
      </c>
      <c r="E147" s="31"/>
      <c r="F147" s="31">
        <f>SUM(F140:F146)</f>
        <v>108.56914200000001</v>
      </c>
      <c r="G147" s="31"/>
      <c r="H147" s="31">
        <f>SUM(H140:H146)</f>
        <v>0</v>
      </c>
      <c r="I147" s="31">
        <f>SUM(I140:I146)</f>
        <v>11.135377999999999</v>
      </c>
      <c r="J147" s="31">
        <f>SUM(J140:J146)</f>
        <v>0</v>
      </c>
      <c r="K147" s="31"/>
      <c r="L147" s="31">
        <f t="shared" ref="L147:U147" si="9">SUM(L140:L146)</f>
        <v>97.40643</v>
      </c>
      <c r="M147" s="31">
        <f t="shared" si="9"/>
        <v>0</v>
      </c>
      <c r="N147" s="31">
        <f t="shared" si="9"/>
        <v>20.289209</v>
      </c>
      <c r="O147" s="31">
        <f t="shared" si="9"/>
        <v>185.68636600000002</v>
      </c>
      <c r="P147" s="31">
        <f t="shared" si="9"/>
        <v>45.912343</v>
      </c>
      <c r="Q147" s="31">
        <f t="shared" si="9"/>
        <v>0</v>
      </c>
      <c r="R147" s="31">
        <f t="shared" si="9"/>
        <v>11.0756</v>
      </c>
      <c r="S147" s="31">
        <f t="shared" si="9"/>
        <v>0.488423</v>
      </c>
      <c r="T147" s="31">
        <f t="shared" si="9"/>
        <v>0</v>
      </c>
      <c r="U147" s="31">
        <f t="shared" si="9"/>
        <v>194.411552</v>
      </c>
    </row>
    <row r="148" spans="1:22" ht="28.8" x14ac:dyDescent="0.3">
      <c r="A148" s="158"/>
      <c r="B148" s="158"/>
      <c r="C148" s="158"/>
      <c r="D148" s="26"/>
      <c r="E148" s="26"/>
      <c r="F148" s="26"/>
      <c r="G148" s="26"/>
      <c r="H148" s="161"/>
      <c r="I148" s="26"/>
      <c r="J148" s="26"/>
      <c r="K148" s="26"/>
      <c r="L148" s="26"/>
      <c r="M148" s="162"/>
      <c r="N148" s="26"/>
      <c r="O148" s="161"/>
      <c r="P148" s="26"/>
      <c r="Q148" s="301" t="s">
        <v>48</v>
      </c>
      <c r="R148" s="302"/>
      <c r="S148" s="302"/>
      <c r="T148" s="167" t="s">
        <v>52</v>
      </c>
      <c r="U148" s="198"/>
      <c r="V148" s="76" t="s">
        <v>92</v>
      </c>
    </row>
    <row r="149" spans="1:22" ht="28.8" x14ac:dyDescent="0.3">
      <c r="A149" s="158"/>
      <c r="B149" s="158"/>
      <c r="C149" s="158"/>
      <c r="D149" s="26"/>
      <c r="E149" s="26"/>
      <c r="F149" s="26"/>
      <c r="G149" s="26"/>
      <c r="H149" s="161"/>
      <c r="I149" s="26"/>
      <c r="J149" s="26"/>
      <c r="K149" s="26"/>
      <c r="L149" s="26"/>
      <c r="M149" s="162"/>
      <c r="N149" s="26"/>
      <c r="O149" s="161"/>
      <c r="P149" s="26"/>
      <c r="Q149" s="8" t="s">
        <v>49</v>
      </c>
      <c r="R149" s="8" t="s">
        <v>50</v>
      </c>
      <c r="S149" s="8" t="s">
        <v>51</v>
      </c>
      <c r="T149" s="168" t="s">
        <v>53</v>
      </c>
      <c r="U149" s="202" t="s">
        <v>54</v>
      </c>
      <c r="V149" s="204"/>
    </row>
    <row r="150" spans="1:22" x14ac:dyDescent="0.3">
      <c r="A150" s="2">
        <v>10077</v>
      </c>
      <c r="B150" s="2" t="s">
        <v>2</v>
      </c>
      <c r="C150" s="2" t="s">
        <v>3</v>
      </c>
      <c r="D150" s="110">
        <v>32.643210000000003</v>
      </c>
      <c r="E150" s="122" t="s">
        <v>61</v>
      </c>
      <c r="F150" s="120">
        <v>32.643210000000003</v>
      </c>
      <c r="G150" s="180"/>
      <c r="H150" s="244"/>
      <c r="I150" s="107">
        <v>4.8127620000000002</v>
      </c>
      <c r="J150" s="281">
        <v>0</v>
      </c>
      <c r="K150" s="129"/>
      <c r="L150" s="130"/>
      <c r="M150" s="73"/>
      <c r="N150" s="7">
        <f t="shared" ref="N150:N171" si="10">D150-O150</f>
        <v>32.643210000000003</v>
      </c>
      <c r="O150" s="144">
        <v>0</v>
      </c>
      <c r="P150" s="34">
        <v>15.034890000000001</v>
      </c>
      <c r="Q150" s="5">
        <v>6.9442659999999998</v>
      </c>
      <c r="R150" s="5">
        <v>21.456029999999998</v>
      </c>
      <c r="S150" s="5">
        <v>4.2429180000000004</v>
      </c>
      <c r="T150" s="46">
        <v>0</v>
      </c>
      <c r="U150" s="220">
        <f t="shared" ref="U150:U171" si="11">D150-(Q150+R150+S150+T150)</f>
        <v>-3.9999999970063982E-6</v>
      </c>
    </row>
    <row r="151" spans="1:22" x14ac:dyDescent="0.3">
      <c r="A151" s="2">
        <v>10079</v>
      </c>
      <c r="B151" s="2" t="s">
        <v>2</v>
      </c>
      <c r="C151" s="2" t="s">
        <v>3</v>
      </c>
      <c r="D151" s="110">
        <v>6.5790360000000003</v>
      </c>
      <c r="E151" s="122" t="s">
        <v>57</v>
      </c>
      <c r="F151" s="120">
        <v>6.5790360000000003</v>
      </c>
      <c r="G151" s="180"/>
      <c r="H151" s="244"/>
      <c r="I151" s="107">
        <v>0</v>
      </c>
      <c r="J151" s="281">
        <v>0</v>
      </c>
      <c r="K151" s="129"/>
      <c r="L151" s="130"/>
      <c r="M151" s="73"/>
      <c r="N151" s="7">
        <f t="shared" si="10"/>
        <v>6.5790360000000003</v>
      </c>
      <c r="O151" s="144">
        <v>0</v>
      </c>
      <c r="P151" s="34">
        <v>0</v>
      </c>
      <c r="Q151" s="5">
        <v>0</v>
      </c>
      <c r="R151" s="5">
        <v>0</v>
      </c>
      <c r="S151" s="5">
        <v>6.5790360000000003</v>
      </c>
      <c r="T151" s="46">
        <v>0</v>
      </c>
      <c r="U151" s="220">
        <f t="shared" si="11"/>
        <v>0</v>
      </c>
    </row>
    <row r="152" spans="1:22" x14ac:dyDescent="0.3">
      <c r="A152" s="2">
        <v>10080</v>
      </c>
      <c r="B152" s="2" t="s">
        <v>2</v>
      </c>
      <c r="C152" s="2" t="s">
        <v>3</v>
      </c>
      <c r="D152" s="110">
        <v>5.0501339999999999</v>
      </c>
      <c r="E152" s="122" t="s">
        <v>57</v>
      </c>
      <c r="F152" s="120">
        <v>1.634E-2</v>
      </c>
      <c r="G152" s="180"/>
      <c r="H152" s="244"/>
      <c r="I152" s="107">
        <v>0</v>
      </c>
      <c r="J152" s="281">
        <v>0</v>
      </c>
      <c r="K152" s="131"/>
      <c r="L152" s="132"/>
      <c r="M152" s="285">
        <v>5.0337940000000003</v>
      </c>
      <c r="N152" s="7">
        <f t="shared" si="10"/>
        <v>1.6339999999999577E-2</v>
      </c>
      <c r="O152" s="144">
        <v>5.0337940000000003</v>
      </c>
      <c r="P152" s="34">
        <v>0</v>
      </c>
      <c r="Q152" s="5">
        <v>0</v>
      </c>
      <c r="R152" s="5">
        <v>0</v>
      </c>
      <c r="S152" s="5">
        <v>2.5278740000000002</v>
      </c>
      <c r="T152" s="46">
        <v>0</v>
      </c>
      <c r="U152" s="220">
        <f t="shared" si="11"/>
        <v>2.5222599999999997</v>
      </c>
    </row>
    <row r="153" spans="1:22" x14ac:dyDescent="0.3">
      <c r="A153" s="2">
        <v>10111</v>
      </c>
      <c r="B153" s="2" t="s">
        <v>2</v>
      </c>
      <c r="C153" s="2" t="s">
        <v>3</v>
      </c>
      <c r="D153" s="110">
        <v>18.272210000000001</v>
      </c>
      <c r="E153" s="122" t="s">
        <v>60</v>
      </c>
      <c r="F153" s="120">
        <v>18.272213000000001</v>
      </c>
      <c r="G153" s="180"/>
      <c r="H153" s="244"/>
      <c r="I153" s="107">
        <v>0</v>
      </c>
      <c r="J153" s="281">
        <v>0</v>
      </c>
      <c r="K153" s="131"/>
      <c r="L153" s="132"/>
      <c r="M153" s="73"/>
      <c r="N153" s="7">
        <f t="shared" si="10"/>
        <v>0</v>
      </c>
      <c r="O153" s="144">
        <v>18.272210000000001</v>
      </c>
      <c r="P153" s="34">
        <v>0</v>
      </c>
      <c r="Q153" s="5">
        <v>0.78488400000000003</v>
      </c>
      <c r="R153" s="5">
        <v>5.2379490000000004</v>
      </c>
      <c r="S153" s="5">
        <v>12.093310000000001</v>
      </c>
      <c r="T153" s="46">
        <v>0</v>
      </c>
      <c r="U153" s="220">
        <f t="shared" si="11"/>
        <v>0.15606700000000018</v>
      </c>
    </row>
    <row r="154" spans="1:22" x14ac:dyDescent="0.3">
      <c r="A154" s="2">
        <v>10113</v>
      </c>
      <c r="B154" s="2" t="s">
        <v>2</v>
      </c>
      <c r="C154" s="2" t="s">
        <v>3</v>
      </c>
      <c r="D154" s="110">
        <v>20.103069999999999</v>
      </c>
      <c r="E154" s="122" t="s">
        <v>58</v>
      </c>
      <c r="F154" s="120">
        <v>13.378204999999999</v>
      </c>
      <c r="G154" s="174" t="s">
        <v>57</v>
      </c>
      <c r="H154" s="243">
        <v>6.7248659999999996</v>
      </c>
      <c r="I154" s="107">
        <v>6.2141820000000001</v>
      </c>
      <c r="J154" s="281">
        <v>5.160399</v>
      </c>
      <c r="K154" s="126"/>
      <c r="L154" s="127"/>
      <c r="M154" s="73"/>
      <c r="N154" s="7">
        <f t="shared" si="10"/>
        <v>20.103069999999999</v>
      </c>
      <c r="O154" s="144">
        <v>0</v>
      </c>
      <c r="P154" s="34">
        <v>2.4166300000000001</v>
      </c>
      <c r="Q154" s="5">
        <v>0</v>
      </c>
      <c r="R154" s="5">
        <v>0</v>
      </c>
      <c r="S154" s="5">
        <v>0</v>
      </c>
      <c r="T154" s="46">
        <v>0</v>
      </c>
      <c r="U154" s="220">
        <f t="shared" si="11"/>
        <v>20.103069999999999</v>
      </c>
    </row>
    <row r="155" spans="1:22" x14ac:dyDescent="0.3">
      <c r="A155" s="2">
        <v>10127</v>
      </c>
      <c r="B155" s="2" t="s">
        <v>2</v>
      </c>
      <c r="C155" s="2" t="s">
        <v>3</v>
      </c>
      <c r="D155" s="110">
        <v>13.927070000000001</v>
      </c>
      <c r="E155" s="122" t="s">
        <v>57</v>
      </c>
      <c r="F155" s="120">
        <v>13.927070000000001</v>
      </c>
      <c r="G155" s="171"/>
      <c r="H155" s="242"/>
      <c r="I155" s="107">
        <v>0</v>
      </c>
      <c r="J155" s="281">
        <v>0</v>
      </c>
      <c r="K155" s="126"/>
      <c r="L155" s="127"/>
      <c r="M155" s="73"/>
      <c r="N155" s="7">
        <f t="shared" si="10"/>
        <v>0</v>
      </c>
      <c r="O155" s="144">
        <v>13.927070000000001</v>
      </c>
      <c r="P155" s="34">
        <v>0</v>
      </c>
      <c r="Q155" s="5">
        <v>0</v>
      </c>
      <c r="R155" s="5">
        <v>0</v>
      </c>
      <c r="S155" s="5">
        <v>4.0855009999999998</v>
      </c>
      <c r="T155" s="46">
        <v>0.76522199999999996</v>
      </c>
      <c r="U155" s="220">
        <f t="shared" si="11"/>
        <v>9.0763470000000019</v>
      </c>
    </row>
    <row r="156" spans="1:22" x14ac:dyDescent="0.3">
      <c r="A156" s="2">
        <v>10234</v>
      </c>
      <c r="B156" s="2" t="s">
        <v>2</v>
      </c>
      <c r="C156" s="2" t="s">
        <v>3</v>
      </c>
      <c r="D156" s="110">
        <v>98.11103</v>
      </c>
      <c r="E156" s="122" t="s">
        <v>57</v>
      </c>
      <c r="F156" s="120">
        <v>98.111025999999995</v>
      </c>
      <c r="G156" s="180"/>
      <c r="H156" s="244"/>
      <c r="I156" s="107">
        <v>0</v>
      </c>
      <c r="J156" s="281">
        <v>0</v>
      </c>
      <c r="K156" s="126"/>
      <c r="L156" s="127"/>
      <c r="M156" s="285"/>
      <c r="N156" s="7">
        <f t="shared" si="10"/>
        <v>81.229579999999999</v>
      </c>
      <c r="O156" s="144">
        <v>16.881450000000001</v>
      </c>
      <c r="P156" s="34">
        <v>30.98405</v>
      </c>
      <c r="Q156" s="5">
        <v>13.157489999999999</v>
      </c>
      <c r="R156" s="5">
        <v>0</v>
      </c>
      <c r="S156" s="5">
        <v>5.333164</v>
      </c>
      <c r="T156" s="46">
        <v>0</v>
      </c>
      <c r="U156" s="220">
        <f t="shared" si="11"/>
        <v>79.620375999999993</v>
      </c>
    </row>
    <row r="157" spans="1:22" x14ac:dyDescent="0.3">
      <c r="A157" s="2">
        <v>10497</v>
      </c>
      <c r="B157" s="2" t="s">
        <v>2</v>
      </c>
      <c r="C157" s="2" t="s">
        <v>6</v>
      </c>
      <c r="D157" s="110">
        <v>12.603059999999999</v>
      </c>
      <c r="E157" s="122" t="s">
        <v>61</v>
      </c>
      <c r="F157" s="120">
        <v>12.603059999999999</v>
      </c>
      <c r="G157" s="180"/>
      <c r="H157" s="244"/>
      <c r="I157" s="107">
        <v>4.0012790000000003</v>
      </c>
      <c r="J157" s="281">
        <v>0</v>
      </c>
      <c r="K157" s="126"/>
      <c r="L157" s="127"/>
      <c r="M157" s="285"/>
      <c r="N157" s="7">
        <f t="shared" si="10"/>
        <v>12.603059999999999</v>
      </c>
      <c r="O157" s="144">
        <v>0</v>
      </c>
      <c r="P157" s="34">
        <v>0</v>
      </c>
      <c r="Q157" s="5">
        <v>5.5028170000000003</v>
      </c>
      <c r="R157" s="5">
        <v>1.47522</v>
      </c>
      <c r="S157" s="5">
        <v>4.6265140000000002</v>
      </c>
      <c r="T157" s="46">
        <v>0</v>
      </c>
      <c r="U157" s="220">
        <f t="shared" si="11"/>
        <v>0.99850899999999854</v>
      </c>
    </row>
    <row r="158" spans="1:22" x14ac:dyDescent="0.3">
      <c r="A158" s="2">
        <v>10498</v>
      </c>
      <c r="B158" s="2" t="s">
        <v>2</v>
      </c>
      <c r="C158" s="2" t="s">
        <v>6</v>
      </c>
      <c r="D158" s="110">
        <v>72.548500000000004</v>
      </c>
      <c r="E158" s="122" t="s">
        <v>57</v>
      </c>
      <c r="F158" s="120">
        <v>72.548502999999997</v>
      </c>
      <c r="G158" s="171"/>
      <c r="H158" s="242"/>
      <c r="I158" s="107">
        <v>0</v>
      </c>
      <c r="J158" s="281">
        <v>0</v>
      </c>
      <c r="K158" s="131"/>
      <c r="L158" s="132"/>
      <c r="M158" s="73"/>
      <c r="N158" s="7">
        <f t="shared" si="10"/>
        <v>0</v>
      </c>
      <c r="O158" s="144">
        <v>72.548500000000004</v>
      </c>
      <c r="P158" s="34">
        <v>0</v>
      </c>
      <c r="Q158" s="5">
        <v>0.23375899999999999</v>
      </c>
      <c r="R158" s="5">
        <v>0</v>
      </c>
      <c r="S158" s="5">
        <v>29.480789999999999</v>
      </c>
      <c r="T158" s="46">
        <v>0</v>
      </c>
      <c r="U158" s="220">
        <f t="shared" si="11"/>
        <v>42.833951000000006</v>
      </c>
    </row>
    <row r="159" spans="1:22" x14ac:dyDescent="0.3">
      <c r="A159" s="2">
        <v>10499</v>
      </c>
      <c r="B159" s="2" t="s">
        <v>2</v>
      </c>
      <c r="C159" s="2" t="s">
        <v>6</v>
      </c>
      <c r="D159" s="110">
        <v>5.6050060000000004</v>
      </c>
      <c r="E159" s="122" t="s">
        <v>57</v>
      </c>
      <c r="F159" s="120">
        <v>5.6050060000000004</v>
      </c>
      <c r="G159" s="180"/>
      <c r="H159" s="244"/>
      <c r="I159" s="107">
        <v>0</v>
      </c>
      <c r="J159" s="281">
        <v>0</v>
      </c>
      <c r="K159" s="131"/>
      <c r="L159" s="132"/>
      <c r="M159" s="285"/>
      <c r="N159" s="7">
        <f t="shared" si="10"/>
        <v>0</v>
      </c>
      <c r="O159" s="144">
        <v>5.6050060000000004</v>
      </c>
      <c r="P159" s="34">
        <v>0</v>
      </c>
      <c r="Q159" s="5">
        <v>0</v>
      </c>
      <c r="R159" s="5">
        <v>0</v>
      </c>
      <c r="S159" s="5">
        <v>0</v>
      </c>
      <c r="T159" s="46">
        <v>0</v>
      </c>
      <c r="U159" s="220">
        <f t="shared" si="11"/>
        <v>5.6050060000000004</v>
      </c>
    </row>
    <row r="160" spans="1:22" x14ac:dyDescent="0.3">
      <c r="A160" s="2">
        <v>10503</v>
      </c>
      <c r="B160" s="2" t="s">
        <v>2</v>
      </c>
      <c r="C160" s="2" t="s">
        <v>6</v>
      </c>
      <c r="D160" s="110">
        <v>11.50141</v>
      </c>
      <c r="E160" s="122" t="s">
        <v>57</v>
      </c>
      <c r="F160" s="120">
        <v>6.5936880000000002</v>
      </c>
      <c r="G160" s="180"/>
      <c r="H160" s="244"/>
      <c r="I160" s="107">
        <v>0</v>
      </c>
      <c r="J160" s="281">
        <v>0</v>
      </c>
      <c r="K160" s="128"/>
      <c r="L160" s="15"/>
      <c r="M160" s="285">
        <v>4.9077219999999997</v>
      </c>
      <c r="N160" s="7">
        <f t="shared" si="10"/>
        <v>0</v>
      </c>
      <c r="O160" s="144">
        <v>11.50141</v>
      </c>
      <c r="P160" s="34">
        <v>0</v>
      </c>
      <c r="Q160" s="5">
        <v>1.942448</v>
      </c>
      <c r="R160" s="5">
        <v>6.2223369999999996</v>
      </c>
      <c r="S160" s="5">
        <v>3.336624</v>
      </c>
      <c r="T160" s="46">
        <v>0</v>
      </c>
      <c r="U160" s="220">
        <f t="shared" si="11"/>
        <v>9.9999999925159955E-7</v>
      </c>
    </row>
    <row r="161" spans="1:22" x14ac:dyDescent="0.3">
      <c r="A161" s="2">
        <v>10504</v>
      </c>
      <c r="B161" s="2" t="s">
        <v>2</v>
      </c>
      <c r="C161" s="2" t="s">
        <v>6</v>
      </c>
      <c r="D161" s="110">
        <v>16.303560000000001</v>
      </c>
      <c r="E161" s="122" t="s">
        <v>57</v>
      </c>
      <c r="F161" s="120">
        <v>16.303564000000001</v>
      </c>
      <c r="G161" s="180"/>
      <c r="H161" s="244"/>
      <c r="I161" s="107">
        <v>1.147972</v>
      </c>
      <c r="J161" s="281">
        <v>0</v>
      </c>
      <c r="K161" s="128"/>
      <c r="L161" s="15"/>
      <c r="M161" s="73"/>
      <c r="N161" s="7">
        <f t="shared" si="10"/>
        <v>10.078931000000001</v>
      </c>
      <c r="O161" s="144">
        <v>6.2246290000000002</v>
      </c>
      <c r="P161" s="34">
        <v>1.2057199999999999</v>
      </c>
      <c r="Q161" s="5">
        <v>0.53232999999999997</v>
      </c>
      <c r="R161" s="5">
        <v>11.60477</v>
      </c>
      <c r="S161" s="5">
        <v>0</v>
      </c>
      <c r="T161" s="46">
        <v>0</v>
      </c>
      <c r="U161" s="220">
        <f t="shared" si="11"/>
        <v>4.1664600000000007</v>
      </c>
    </row>
    <row r="162" spans="1:22" x14ac:dyDescent="0.3">
      <c r="A162" s="2">
        <v>10511</v>
      </c>
      <c r="B162" s="2" t="s">
        <v>2</v>
      </c>
      <c r="C162" s="2" t="s">
        <v>6</v>
      </c>
      <c r="D162" s="110">
        <v>9.3079660000000004</v>
      </c>
      <c r="E162" s="122" t="s">
        <v>59</v>
      </c>
      <c r="F162" s="120">
        <v>9.3079660000000004</v>
      </c>
      <c r="G162" s="171"/>
      <c r="H162" s="242"/>
      <c r="I162" s="107">
        <v>0</v>
      </c>
      <c r="J162" s="281">
        <v>0</v>
      </c>
      <c r="K162" s="128"/>
      <c r="L162" s="15"/>
      <c r="M162" s="285"/>
      <c r="N162" s="7">
        <f t="shared" si="10"/>
        <v>9.3079660000000004</v>
      </c>
      <c r="O162" s="144">
        <v>0</v>
      </c>
      <c r="P162" s="34">
        <v>0</v>
      </c>
      <c r="Q162" s="5">
        <v>0</v>
      </c>
      <c r="R162" s="5">
        <v>0</v>
      </c>
      <c r="S162" s="5">
        <v>6.4663760000000003</v>
      </c>
      <c r="T162" s="46">
        <v>0</v>
      </c>
      <c r="U162" s="220">
        <f t="shared" si="11"/>
        <v>2.8415900000000001</v>
      </c>
    </row>
    <row r="163" spans="1:22" x14ac:dyDescent="0.3">
      <c r="A163" s="2">
        <v>10519</v>
      </c>
      <c r="B163" s="2" t="s">
        <v>2</v>
      </c>
      <c r="C163" s="2" t="s">
        <v>6</v>
      </c>
      <c r="D163" s="110">
        <v>24.98997</v>
      </c>
      <c r="E163" s="122" t="s">
        <v>60</v>
      </c>
      <c r="F163" s="120">
        <v>24.98997</v>
      </c>
      <c r="G163" s="171"/>
      <c r="H163" s="242"/>
      <c r="I163" s="107">
        <v>3.4465000000000003E-2</v>
      </c>
      <c r="J163" s="281">
        <v>0</v>
      </c>
      <c r="K163" s="128"/>
      <c r="L163" s="15"/>
      <c r="M163" s="285"/>
      <c r="N163" s="7">
        <f t="shared" si="10"/>
        <v>15.367315</v>
      </c>
      <c r="O163" s="144">
        <v>9.622655</v>
      </c>
      <c r="P163" s="34">
        <v>0</v>
      </c>
      <c r="Q163" s="5">
        <v>0</v>
      </c>
      <c r="R163" s="5">
        <v>3.4419270000000002</v>
      </c>
      <c r="S163" s="5">
        <v>0</v>
      </c>
      <c r="T163" s="46">
        <v>0</v>
      </c>
      <c r="U163" s="220">
        <f t="shared" si="11"/>
        <v>21.548043</v>
      </c>
    </row>
    <row r="164" spans="1:22" x14ac:dyDescent="0.3">
      <c r="A164" s="2">
        <v>10520</v>
      </c>
      <c r="B164" s="2" t="s">
        <v>2</v>
      </c>
      <c r="C164" s="2" t="s">
        <v>6</v>
      </c>
      <c r="D164" s="110">
        <v>15.649229999999999</v>
      </c>
      <c r="E164" s="122" t="s">
        <v>60</v>
      </c>
      <c r="F164" s="120">
        <v>15.649227</v>
      </c>
      <c r="G164" s="180"/>
      <c r="H164" s="244"/>
      <c r="I164" s="107">
        <v>0</v>
      </c>
      <c r="J164" s="281">
        <v>0</v>
      </c>
      <c r="K164" s="128"/>
      <c r="L164" s="15"/>
      <c r="M164" s="285"/>
      <c r="N164" s="7">
        <f t="shared" si="10"/>
        <v>15.274595</v>
      </c>
      <c r="O164" s="144">
        <v>0.374635</v>
      </c>
      <c r="P164" s="34">
        <v>0</v>
      </c>
      <c r="Q164" s="5">
        <v>2.3713730000000002</v>
      </c>
      <c r="R164" s="5">
        <v>1.08579</v>
      </c>
      <c r="S164" s="5">
        <v>11.94528</v>
      </c>
      <c r="T164" s="46">
        <v>0</v>
      </c>
      <c r="U164" s="220">
        <f t="shared" si="11"/>
        <v>0.24678699999999765</v>
      </c>
    </row>
    <row r="165" spans="1:22" x14ac:dyDescent="0.3">
      <c r="A165" s="2">
        <v>10656</v>
      </c>
      <c r="B165" s="2" t="s">
        <v>2</v>
      </c>
      <c r="C165" s="2" t="s">
        <v>6</v>
      </c>
      <c r="D165" s="110">
        <v>21.639790000000001</v>
      </c>
      <c r="E165" s="122" t="s">
        <v>57</v>
      </c>
      <c r="F165" s="120">
        <v>21.639792</v>
      </c>
      <c r="G165" s="180"/>
      <c r="H165" s="244"/>
      <c r="I165" s="107">
        <v>0</v>
      </c>
      <c r="J165" s="281">
        <v>0</v>
      </c>
      <c r="K165" s="128"/>
      <c r="L165" s="15"/>
      <c r="M165" s="285"/>
      <c r="N165" s="7">
        <f t="shared" si="10"/>
        <v>5.2172499999999999</v>
      </c>
      <c r="O165" s="144">
        <v>16.422540000000001</v>
      </c>
      <c r="P165" s="34">
        <v>19.145669999999999</v>
      </c>
      <c r="Q165" s="5">
        <v>0</v>
      </c>
      <c r="R165" s="5">
        <v>0</v>
      </c>
      <c r="S165" s="5">
        <v>17.047499999999999</v>
      </c>
      <c r="T165" s="46">
        <v>0</v>
      </c>
      <c r="U165" s="220">
        <f t="shared" si="11"/>
        <v>4.592290000000002</v>
      </c>
    </row>
    <row r="166" spans="1:22" x14ac:dyDescent="0.3">
      <c r="A166" s="2">
        <v>10658</v>
      </c>
      <c r="B166" s="2" t="s">
        <v>2</v>
      </c>
      <c r="C166" s="2" t="s">
        <v>6</v>
      </c>
      <c r="D166" s="110">
        <v>28.34198</v>
      </c>
      <c r="E166" s="122" t="s">
        <v>57</v>
      </c>
      <c r="F166" s="120">
        <v>28.341981000000001</v>
      </c>
      <c r="G166" s="171"/>
      <c r="H166" s="242"/>
      <c r="I166" s="107">
        <v>0</v>
      </c>
      <c r="J166" s="281">
        <v>0</v>
      </c>
      <c r="K166" s="128"/>
      <c r="L166" s="15"/>
      <c r="M166" s="285"/>
      <c r="N166" s="7">
        <f t="shared" si="10"/>
        <v>23.633808999999999</v>
      </c>
      <c r="O166" s="144">
        <v>4.7081710000000001</v>
      </c>
      <c r="P166" s="34">
        <v>5.3934129999999998</v>
      </c>
      <c r="Q166" s="5">
        <v>0</v>
      </c>
      <c r="R166" s="5">
        <v>0</v>
      </c>
      <c r="S166" s="5">
        <v>11.6038</v>
      </c>
      <c r="T166" s="46">
        <v>0</v>
      </c>
      <c r="U166" s="220">
        <f t="shared" si="11"/>
        <v>16.73818</v>
      </c>
    </row>
    <row r="167" spans="1:22" x14ac:dyDescent="0.3">
      <c r="A167" s="2">
        <v>10948</v>
      </c>
      <c r="B167" s="2" t="s">
        <v>2</v>
      </c>
      <c r="C167" s="2" t="s">
        <v>4</v>
      </c>
      <c r="D167" s="110">
        <v>53.724409999999999</v>
      </c>
      <c r="E167" s="122" t="s">
        <v>57</v>
      </c>
      <c r="F167" s="120">
        <v>52.004193000000001</v>
      </c>
      <c r="G167" s="174"/>
      <c r="H167" s="243"/>
      <c r="I167" s="107">
        <v>11.040380000000001</v>
      </c>
      <c r="J167" s="281">
        <v>0</v>
      </c>
      <c r="K167" s="126"/>
      <c r="L167" s="127"/>
      <c r="M167" s="285">
        <v>1.7202170000000001</v>
      </c>
      <c r="N167" s="7">
        <f t="shared" si="10"/>
        <v>52.004193000000001</v>
      </c>
      <c r="O167" s="144">
        <v>1.7202170000000001</v>
      </c>
      <c r="P167" s="34">
        <v>0</v>
      </c>
      <c r="Q167" s="5">
        <v>0</v>
      </c>
      <c r="R167" s="5">
        <v>0.207757</v>
      </c>
      <c r="S167" s="5">
        <v>20.040109999999999</v>
      </c>
      <c r="T167" s="46">
        <v>0</v>
      </c>
      <c r="U167" s="220">
        <f t="shared" si="11"/>
        <v>33.476542999999999</v>
      </c>
    </row>
    <row r="168" spans="1:22" x14ac:dyDescent="0.3">
      <c r="A168" s="2">
        <v>10949</v>
      </c>
      <c r="B168" s="2" t="s">
        <v>2</v>
      </c>
      <c r="C168" s="2" t="s">
        <v>4</v>
      </c>
      <c r="D168" s="110">
        <v>17.161549999999998</v>
      </c>
      <c r="E168" s="122" t="s">
        <v>61</v>
      </c>
      <c r="F168" s="120">
        <v>0.96583799999999997</v>
      </c>
      <c r="G168" s="183"/>
      <c r="H168" s="256"/>
      <c r="I168" s="107">
        <v>0</v>
      </c>
      <c r="J168" s="281">
        <v>0</v>
      </c>
      <c r="K168" s="133"/>
      <c r="L168" s="134"/>
      <c r="M168" s="285">
        <v>16.196010000000001</v>
      </c>
      <c r="N168" s="7">
        <f t="shared" si="10"/>
        <v>0.96584000000000003</v>
      </c>
      <c r="O168" s="144">
        <v>16.195709999999998</v>
      </c>
      <c r="P168" s="34">
        <v>0</v>
      </c>
      <c r="Q168" s="5">
        <v>15.90072</v>
      </c>
      <c r="R168" s="5">
        <v>1.260829</v>
      </c>
      <c r="S168" s="5">
        <v>0</v>
      </c>
      <c r="T168" s="46">
        <v>0</v>
      </c>
      <c r="U168" s="220">
        <f t="shared" si="11"/>
        <v>9.9999999747524271E-7</v>
      </c>
    </row>
    <row r="169" spans="1:22" x14ac:dyDescent="0.3">
      <c r="A169" s="2">
        <v>10962</v>
      </c>
      <c r="B169" s="2" t="s">
        <v>2</v>
      </c>
      <c r="C169" s="2" t="s">
        <v>4</v>
      </c>
      <c r="D169" s="110">
        <v>28.0853</v>
      </c>
      <c r="E169" s="122" t="s">
        <v>57</v>
      </c>
      <c r="F169" s="120">
        <v>28.085301999999999</v>
      </c>
      <c r="G169" s="182"/>
      <c r="H169" s="195"/>
      <c r="I169" s="107">
        <v>5.466005</v>
      </c>
      <c r="J169" s="281">
        <v>0</v>
      </c>
      <c r="K169" s="135"/>
      <c r="L169" s="114"/>
      <c r="M169" s="289"/>
      <c r="N169" s="7">
        <f t="shared" si="10"/>
        <v>0</v>
      </c>
      <c r="O169" s="144">
        <v>28.0853</v>
      </c>
      <c r="P169" s="34">
        <v>0</v>
      </c>
      <c r="Q169" s="5">
        <v>10.5092</v>
      </c>
      <c r="R169" s="5">
        <v>11.239129999999999</v>
      </c>
      <c r="S169" s="5">
        <v>6.3369689999999999</v>
      </c>
      <c r="T169" s="46">
        <v>0</v>
      </c>
      <c r="U169" s="220">
        <f t="shared" si="11"/>
        <v>1.0000000010279564E-6</v>
      </c>
    </row>
    <row r="170" spans="1:22" x14ac:dyDescent="0.3">
      <c r="A170" s="2">
        <v>21912</v>
      </c>
      <c r="B170" s="2" t="s">
        <v>2</v>
      </c>
      <c r="C170" s="2" t="s">
        <v>3</v>
      </c>
      <c r="D170" s="110">
        <v>41.56494</v>
      </c>
      <c r="E170" s="122" t="s">
        <v>59</v>
      </c>
      <c r="F170" s="120">
        <v>40.743262999999999</v>
      </c>
      <c r="G170" s="180" t="s">
        <v>57</v>
      </c>
      <c r="H170" s="244">
        <v>0.82167699999999999</v>
      </c>
      <c r="I170" s="107">
        <v>0</v>
      </c>
      <c r="J170" s="281">
        <v>0</v>
      </c>
      <c r="K170" s="126"/>
      <c r="L170" s="127"/>
      <c r="M170" s="285"/>
      <c r="N170" s="7">
        <f t="shared" si="10"/>
        <v>41.56494</v>
      </c>
      <c r="O170" s="144">
        <v>0</v>
      </c>
      <c r="P170" s="34">
        <v>0</v>
      </c>
      <c r="Q170" s="5">
        <v>29.363109999999999</v>
      </c>
      <c r="R170" s="5">
        <v>6.672479</v>
      </c>
      <c r="S170" s="5">
        <v>0</v>
      </c>
      <c r="T170" s="46">
        <v>0</v>
      </c>
      <c r="U170" s="220">
        <f t="shared" si="11"/>
        <v>5.5293509999999984</v>
      </c>
    </row>
    <row r="171" spans="1:22" x14ac:dyDescent="0.3">
      <c r="A171" s="2">
        <v>22230</v>
      </c>
      <c r="B171" s="2" t="s">
        <v>2</v>
      </c>
      <c r="C171" s="2" t="s">
        <v>6</v>
      </c>
      <c r="D171" s="110">
        <v>11.60492</v>
      </c>
      <c r="E171" s="122" t="s">
        <v>57</v>
      </c>
      <c r="F171" s="120">
        <v>11.604917</v>
      </c>
      <c r="G171" s="180"/>
      <c r="H171" s="244"/>
      <c r="I171" s="107">
        <v>0</v>
      </c>
      <c r="J171" s="281">
        <v>0</v>
      </c>
      <c r="K171" s="126"/>
      <c r="L171" s="127"/>
      <c r="M171" s="285"/>
      <c r="N171" s="7">
        <f t="shared" si="10"/>
        <v>0</v>
      </c>
      <c r="O171" s="144">
        <v>11.60492</v>
      </c>
      <c r="P171" s="34">
        <v>11.458399999999999</v>
      </c>
      <c r="Q171" s="5">
        <v>0</v>
      </c>
      <c r="R171" s="5">
        <v>0</v>
      </c>
      <c r="S171" s="5">
        <v>0.85512999999999995</v>
      </c>
      <c r="T171" s="46">
        <v>0</v>
      </c>
      <c r="U171" s="220">
        <f t="shared" si="11"/>
        <v>10.749790000000001</v>
      </c>
    </row>
    <row r="172" spans="1:22" x14ac:dyDescent="0.3">
      <c r="A172" s="56" t="s">
        <v>63</v>
      </c>
      <c r="B172" s="56" t="s">
        <v>2</v>
      </c>
      <c r="C172" s="56"/>
      <c r="D172" s="31">
        <f>SUM(D150:D171)</f>
        <v>565.31735199999991</v>
      </c>
      <c r="E172" s="31"/>
      <c r="F172" s="31">
        <f>SUM(F150:F171)</f>
        <v>529.91336999999999</v>
      </c>
      <c r="G172" s="31"/>
      <c r="H172" s="31">
        <f>SUM(H150:H171)</f>
        <v>7.5465429999999998</v>
      </c>
      <c r="I172" s="31">
        <f>SUM(I150:I171)</f>
        <v>32.717045000000006</v>
      </c>
      <c r="J172" s="31">
        <f>SUM(J150:J171)</f>
        <v>5.160399</v>
      </c>
      <c r="K172" s="31"/>
      <c r="L172" s="31">
        <f t="shared" ref="L172:U172" si="12">SUM(L150:L171)</f>
        <v>0</v>
      </c>
      <c r="M172" s="31">
        <f t="shared" si="12"/>
        <v>27.857742999999999</v>
      </c>
      <c r="N172" s="31">
        <f t="shared" si="12"/>
        <v>326.589135</v>
      </c>
      <c r="O172" s="31">
        <f t="shared" si="12"/>
        <v>238.72821699999997</v>
      </c>
      <c r="P172" s="31">
        <f t="shared" si="12"/>
        <v>85.638772999999986</v>
      </c>
      <c r="Q172" s="31">
        <f t="shared" si="12"/>
        <v>87.242396999999997</v>
      </c>
      <c r="R172" s="31">
        <f t="shared" si="12"/>
        <v>69.904218</v>
      </c>
      <c r="S172" s="31">
        <f t="shared" si="12"/>
        <v>146.60089600000001</v>
      </c>
      <c r="T172" s="31">
        <f t="shared" si="12"/>
        <v>0.76522199999999996</v>
      </c>
      <c r="U172" s="31">
        <f t="shared" si="12"/>
        <v>260.80461899999995</v>
      </c>
    </row>
    <row r="173" spans="1:22" ht="28.8" x14ac:dyDescent="0.3">
      <c r="A173" s="158"/>
      <c r="B173" s="158"/>
      <c r="C173" s="158"/>
      <c r="D173" s="26"/>
      <c r="E173" s="26"/>
      <c r="F173" s="26"/>
      <c r="G173" s="26"/>
      <c r="H173" s="161"/>
      <c r="I173" s="26"/>
      <c r="J173" s="26"/>
      <c r="K173" s="26"/>
      <c r="L173" s="26"/>
      <c r="M173" s="162"/>
      <c r="N173" s="26"/>
      <c r="O173" s="161"/>
      <c r="P173" s="26"/>
      <c r="Q173" s="301" t="s">
        <v>48</v>
      </c>
      <c r="R173" s="302"/>
      <c r="S173" s="302"/>
      <c r="T173" s="167" t="s">
        <v>52</v>
      </c>
      <c r="U173" s="198"/>
      <c r="V173" s="76" t="s">
        <v>92</v>
      </c>
    </row>
    <row r="174" spans="1:22" ht="28.8" x14ac:dyDescent="0.3">
      <c r="A174" s="158"/>
      <c r="B174" s="158"/>
      <c r="C174" s="158"/>
      <c r="D174" s="26"/>
      <c r="E174" s="26"/>
      <c r="F174" s="26"/>
      <c r="G174" s="26"/>
      <c r="H174" s="161"/>
      <c r="I174" s="26"/>
      <c r="J174" s="26"/>
      <c r="K174" s="26"/>
      <c r="L174" s="26"/>
      <c r="M174" s="162"/>
      <c r="N174" s="26"/>
      <c r="O174" s="161"/>
      <c r="P174" s="26"/>
      <c r="Q174" s="8" t="s">
        <v>49</v>
      </c>
      <c r="R174" s="8" t="s">
        <v>50</v>
      </c>
      <c r="S174" s="8" t="s">
        <v>51</v>
      </c>
      <c r="T174" s="168" t="s">
        <v>53</v>
      </c>
      <c r="U174" s="202" t="s">
        <v>54</v>
      </c>
      <c r="V174" s="204"/>
    </row>
    <row r="175" spans="1:22" x14ac:dyDescent="0.3">
      <c r="A175" s="40">
        <v>21614</v>
      </c>
      <c r="B175" s="40" t="s">
        <v>46</v>
      </c>
      <c r="C175" s="40" t="s">
        <v>6</v>
      </c>
      <c r="D175" s="39">
        <v>3.2954780000000001</v>
      </c>
      <c r="E175" s="123" t="s">
        <v>59</v>
      </c>
      <c r="F175" s="258">
        <v>3.2954780000000001</v>
      </c>
      <c r="G175" s="171"/>
      <c r="H175" s="253"/>
      <c r="I175" s="53">
        <v>0</v>
      </c>
      <c r="J175" s="283">
        <v>0</v>
      </c>
      <c r="K175" s="129"/>
      <c r="L175" s="130"/>
      <c r="M175" s="73"/>
      <c r="N175" s="7">
        <f t="shared" ref="N175:N201" si="13">D175-O175</f>
        <v>3.2954780000000001</v>
      </c>
      <c r="O175" s="138">
        <v>0</v>
      </c>
      <c r="P175" s="142">
        <v>0</v>
      </c>
      <c r="Q175" s="152">
        <v>0.35822799999999999</v>
      </c>
      <c r="R175" s="151">
        <v>2.426167</v>
      </c>
      <c r="S175" s="151">
        <v>0</v>
      </c>
      <c r="T175" s="166">
        <v>0</v>
      </c>
      <c r="U175" s="220">
        <f t="shared" ref="U175:U201" si="14">D175-(Q175+R175+S175+T175)</f>
        <v>0.51108300000000018</v>
      </c>
    </row>
    <row r="176" spans="1:22" x14ac:dyDescent="0.3">
      <c r="A176" s="40">
        <v>21615</v>
      </c>
      <c r="B176" s="40" t="s">
        <v>46</v>
      </c>
      <c r="C176" s="40" t="s">
        <v>6</v>
      </c>
      <c r="D176" s="39">
        <v>2.7230189999999999</v>
      </c>
      <c r="E176" s="123" t="s">
        <v>59</v>
      </c>
      <c r="F176" s="258">
        <v>2.7230189999999999</v>
      </c>
      <c r="G176" s="186"/>
      <c r="H176" s="252"/>
      <c r="I176" s="53">
        <v>0</v>
      </c>
      <c r="J176" s="283">
        <v>0</v>
      </c>
      <c r="K176" s="129"/>
      <c r="L176" s="130"/>
      <c r="M176" s="73"/>
      <c r="N176" s="7">
        <f t="shared" si="13"/>
        <v>2.7230189999999999</v>
      </c>
      <c r="O176" s="138">
        <v>0</v>
      </c>
      <c r="P176" s="34">
        <v>0</v>
      </c>
      <c r="Q176" s="5">
        <v>2.2103899999999999</v>
      </c>
      <c r="R176" s="151">
        <v>0</v>
      </c>
      <c r="S176" s="151">
        <v>0</v>
      </c>
      <c r="T176" s="166">
        <v>0</v>
      </c>
      <c r="U176" s="220">
        <f t="shared" si="14"/>
        <v>0.512629</v>
      </c>
    </row>
    <row r="177" spans="1:21" x14ac:dyDescent="0.3">
      <c r="A177" s="40">
        <v>21616</v>
      </c>
      <c r="B177" s="40" t="s">
        <v>46</v>
      </c>
      <c r="C177" s="40" t="s">
        <v>6</v>
      </c>
      <c r="D177" s="39">
        <v>4.8086589999999996</v>
      </c>
      <c r="E177" s="123" t="s">
        <v>59</v>
      </c>
      <c r="F177" s="258">
        <v>4.8086589999999996</v>
      </c>
      <c r="G177" s="180"/>
      <c r="H177" s="252"/>
      <c r="I177" s="53">
        <v>0</v>
      </c>
      <c r="J177" s="283">
        <v>0</v>
      </c>
      <c r="K177" s="129"/>
      <c r="L177" s="130"/>
      <c r="M177" s="73"/>
      <c r="N177" s="7">
        <f t="shared" si="13"/>
        <v>4.8086589999999996</v>
      </c>
      <c r="O177" s="144">
        <v>0</v>
      </c>
      <c r="P177" s="142">
        <v>0</v>
      </c>
      <c r="Q177" s="152">
        <v>1.234575</v>
      </c>
      <c r="R177" s="151">
        <v>2.9281959999999998</v>
      </c>
      <c r="S177" s="151">
        <v>0</v>
      </c>
      <c r="T177" s="166">
        <v>0</v>
      </c>
      <c r="U177" s="220">
        <f t="shared" si="14"/>
        <v>0.64588800000000024</v>
      </c>
    </row>
    <row r="178" spans="1:21" x14ac:dyDescent="0.3">
      <c r="A178" s="40">
        <v>21635</v>
      </c>
      <c r="B178" s="40" t="s">
        <v>46</v>
      </c>
      <c r="C178" s="40" t="s">
        <v>5</v>
      </c>
      <c r="D178" s="39">
        <v>7.2850380000000001</v>
      </c>
      <c r="E178" s="123" t="s">
        <v>59</v>
      </c>
      <c r="F178" s="258">
        <v>7.2850380000000001</v>
      </c>
      <c r="G178" s="180"/>
      <c r="H178" s="252"/>
      <c r="I178" s="53">
        <v>5.6113569999999999</v>
      </c>
      <c r="J178" s="283">
        <v>0</v>
      </c>
      <c r="K178" s="131"/>
      <c r="L178" s="132"/>
      <c r="M178" s="85"/>
      <c r="N178" s="7">
        <f t="shared" si="13"/>
        <v>1.956798</v>
      </c>
      <c r="O178" s="144">
        <v>5.3282400000000001</v>
      </c>
      <c r="P178" s="142">
        <v>0</v>
      </c>
      <c r="Q178" s="152">
        <v>0</v>
      </c>
      <c r="R178" s="151">
        <v>2.4649939999999999</v>
      </c>
      <c r="S178" s="151">
        <v>0</v>
      </c>
      <c r="T178" s="166">
        <v>0</v>
      </c>
      <c r="U178" s="220">
        <f t="shared" si="14"/>
        <v>4.8200440000000002</v>
      </c>
    </row>
    <row r="179" spans="1:21" x14ac:dyDescent="0.3">
      <c r="A179" s="40">
        <v>21636</v>
      </c>
      <c r="B179" s="40" t="s">
        <v>46</v>
      </c>
      <c r="C179" s="40" t="s">
        <v>5</v>
      </c>
      <c r="D179" s="39">
        <v>20.588360000000002</v>
      </c>
      <c r="E179" s="122" t="s">
        <v>57</v>
      </c>
      <c r="F179" s="259">
        <v>20.588357999999999</v>
      </c>
      <c r="G179" s="180"/>
      <c r="H179" s="252"/>
      <c r="I179" s="53">
        <v>0</v>
      </c>
      <c r="J179" s="283">
        <v>0</v>
      </c>
      <c r="K179" s="126"/>
      <c r="L179" s="127"/>
      <c r="M179" s="85"/>
      <c r="N179" s="7">
        <f t="shared" si="13"/>
        <v>20.588360000000002</v>
      </c>
      <c r="O179" s="138">
        <v>0</v>
      </c>
      <c r="P179" s="34">
        <v>0</v>
      </c>
      <c r="Q179" s="152">
        <v>0.33202300000000001</v>
      </c>
      <c r="R179" s="151">
        <v>12.95182</v>
      </c>
      <c r="S179" s="151">
        <v>0</v>
      </c>
      <c r="T179" s="166">
        <v>0</v>
      </c>
      <c r="U179" s="220">
        <f t="shared" si="14"/>
        <v>7.3045170000000024</v>
      </c>
    </row>
    <row r="180" spans="1:21" x14ac:dyDescent="0.3">
      <c r="A180" s="40">
        <v>21637</v>
      </c>
      <c r="B180" s="40" t="s">
        <v>46</v>
      </c>
      <c r="C180" s="40" t="s">
        <v>5</v>
      </c>
      <c r="D180" s="39">
        <v>31.580490000000001</v>
      </c>
      <c r="E180" s="123" t="s">
        <v>57</v>
      </c>
      <c r="F180" s="258">
        <v>16.609044000000001</v>
      </c>
      <c r="G180" s="180" t="s">
        <v>60</v>
      </c>
      <c r="H180" s="252">
        <v>14.971443000000001</v>
      </c>
      <c r="I180" s="53">
        <v>0</v>
      </c>
      <c r="J180" s="283">
        <v>0</v>
      </c>
      <c r="K180" s="126"/>
      <c r="L180" s="127"/>
      <c r="M180" s="85"/>
      <c r="N180" s="7">
        <f t="shared" si="13"/>
        <v>31.580490000000001</v>
      </c>
      <c r="O180" s="144">
        <v>0</v>
      </c>
      <c r="P180" s="34">
        <v>0</v>
      </c>
      <c r="Q180" s="152">
        <v>3.5860999999999997E-2</v>
      </c>
      <c r="R180" s="151">
        <v>0</v>
      </c>
      <c r="S180" s="151">
        <v>22.394960000000001</v>
      </c>
      <c r="T180" s="166">
        <v>0</v>
      </c>
      <c r="U180" s="220">
        <f t="shared" si="14"/>
        <v>9.1496689999999994</v>
      </c>
    </row>
    <row r="181" spans="1:21" x14ac:dyDescent="0.3">
      <c r="A181" s="40">
        <v>21638</v>
      </c>
      <c r="B181" s="40" t="s">
        <v>46</v>
      </c>
      <c r="C181" s="40" t="s">
        <v>5</v>
      </c>
      <c r="D181" s="39">
        <v>14.87318</v>
      </c>
      <c r="E181" s="123" t="s">
        <v>60</v>
      </c>
      <c r="F181" s="258">
        <v>14.873182</v>
      </c>
      <c r="G181" s="180"/>
      <c r="H181" s="252"/>
      <c r="I181" s="53">
        <v>5.3193340000000005</v>
      </c>
      <c r="J181" s="283">
        <v>0.55909500000000001</v>
      </c>
      <c r="K181" s="126"/>
      <c r="L181" s="127"/>
      <c r="M181" s="85"/>
      <c r="N181" s="7">
        <f t="shared" si="13"/>
        <v>14.87318</v>
      </c>
      <c r="O181" s="144">
        <v>0</v>
      </c>
      <c r="P181" s="34">
        <v>0</v>
      </c>
      <c r="Q181" s="152">
        <v>0</v>
      </c>
      <c r="R181" s="151">
        <v>0</v>
      </c>
      <c r="S181" s="151">
        <v>0</v>
      </c>
      <c r="T181" s="166">
        <v>0</v>
      </c>
      <c r="U181" s="220">
        <f t="shared" si="14"/>
        <v>14.87318</v>
      </c>
    </row>
    <row r="182" spans="1:21" x14ac:dyDescent="0.3">
      <c r="A182" s="40">
        <v>21639</v>
      </c>
      <c r="B182" s="40" t="s">
        <v>46</v>
      </c>
      <c r="C182" s="40" t="s">
        <v>5</v>
      </c>
      <c r="D182" s="39">
        <v>6.4952920000000001</v>
      </c>
      <c r="E182" s="123" t="s">
        <v>60</v>
      </c>
      <c r="F182" s="258">
        <v>6.4952920000000001</v>
      </c>
      <c r="G182" s="180"/>
      <c r="H182" s="252"/>
      <c r="I182" s="53">
        <v>0.80664499999999995</v>
      </c>
      <c r="J182" s="283">
        <v>0</v>
      </c>
      <c r="K182" s="126"/>
      <c r="L182" s="127"/>
      <c r="M182" s="85"/>
      <c r="N182" s="7">
        <f t="shared" si="13"/>
        <v>6.4952920000000001</v>
      </c>
      <c r="O182" s="138">
        <v>0</v>
      </c>
      <c r="P182" s="34">
        <v>5.4929480000000002</v>
      </c>
      <c r="Q182" s="152">
        <v>0</v>
      </c>
      <c r="R182" s="151">
        <v>0</v>
      </c>
      <c r="S182" s="151">
        <v>0</v>
      </c>
      <c r="T182" s="166">
        <v>0</v>
      </c>
      <c r="U182" s="220">
        <f t="shared" si="14"/>
        <v>6.4952920000000001</v>
      </c>
    </row>
    <row r="183" spans="1:21" x14ac:dyDescent="0.3">
      <c r="A183" s="40">
        <v>21640</v>
      </c>
      <c r="B183" s="40" t="s">
        <v>46</v>
      </c>
      <c r="C183" s="40" t="s">
        <v>5</v>
      </c>
      <c r="D183" s="39">
        <v>15.51023</v>
      </c>
      <c r="E183" s="123" t="s">
        <v>60</v>
      </c>
      <c r="F183" s="258">
        <v>15.510225</v>
      </c>
      <c r="G183" s="180"/>
      <c r="H183" s="252"/>
      <c r="I183" s="53">
        <v>7.5406359999999992</v>
      </c>
      <c r="J183" s="283">
        <v>0.86589499999999997</v>
      </c>
      <c r="K183" s="131"/>
      <c r="L183" s="132"/>
      <c r="M183" s="85"/>
      <c r="N183" s="7">
        <f t="shared" si="13"/>
        <v>15.51023</v>
      </c>
      <c r="O183" s="138">
        <v>0</v>
      </c>
      <c r="P183" s="142">
        <v>0</v>
      </c>
      <c r="Q183" s="152">
        <v>0</v>
      </c>
      <c r="R183" s="151">
        <v>0</v>
      </c>
      <c r="S183" s="151">
        <v>0.72114599999999995</v>
      </c>
      <c r="T183" s="166">
        <v>0</v>
      </c>
      <c r="U183" s="220">
        <f t="shared" si="14"/>
        <v>14.789084000000001</v>
      </c>
    </row>
    <row r="184" spans="1:21" x14ac:dyDescent="0.3">
      <c r="A184" s="40">
        <v>21654</v>
      </c>
      <c r="B184" s="40" t="s">
        <v>46</v>
      </c>
      <c r="C184" s="40" t="s">
        <v>5</v>
      </c>
      <c r="D184" s="39">
        <v>1.903537</v>
      </c>
      <c r="E184" s="123" t="s">
        <v>59</v>
      </c>
      <c r="F184" s="258">
        <v>1.903537</v>
      </c>
      <c r="G184" s="186"/>
      <c r="H184" s="252"/>
      <c r="I184" s="53">
        <v>0</v>
      </c>
      <c r="J184" s="283">
        <v>0</v>
      </c>
      <c r="K184" s="131"/>
      <c r="L184" s="132"/>
      <c r="M184" s="85"/>
      <c r="N184" s="7">
        <f t="shared" si="13"/>
        <v>1.903537</v>
      </c>
      <c r="O184" s="138">
        <v>0</v>
      </c>
      <c r="P184" s="142">
        <v>0</v>
      </c>
      <c r="Q184" s="5">
        <v>0</v>
      </c>
      <c r="R184" s="151">
        <v>0</v>
      </c>
      <c r="S184" s="151">
        <v>1.3957809999999999</v>
      </c>
      <c r="T184" s="166">
        <v>0</v>
      </c>
      <c r="U184" s="220">
        <f t="shared" si="14"/>
        <v>0.5077560000000001</v>
      </c>
    </row>
    <row r="185" spans="1:21" x14ac:dyDescent="0.3">
      <c r="A185" s="40">
        <v>21655</v>
      </c>
      <c r="B185" s="40" t="s">
        <v>46</v>
      </c>
      <c r="C185" s="40" t="s">
        <v>5</v>
      </c>
      <c r="D185" s="39">
        <v>6.440601</v>
      </c>
      <c r="E185" s="122" t="s">
        <v>59</v>
      </c>
      <c r="F185" s="259">
        <v>6.440601</v>
      </c>
      <c r="G185" s="180"/>
      <c r="H185" s="252"/>
      <c r="I185" s="53">
        <v>0</v>
      </c>
      <c r="J185" s="283">
        <v>0</v>
      </c>
      <c r="K185" s="131"/>
      <c r="L185" s="132"/>
      <c r="M185" s="85"/>
      <c r="N185" s="7">
        <f t="shared" si="13"/>
        <v>6.440601</v>
      </c>
      <c r="O185" s="138">
        <v>0</v>
      </c>
      <c r="P185" s="34">
        <v>0</v>
      </c>
      <c r="Q185" s="152">
        <v>0</v>
      </c>
      <c r="R185" s="151">
        <v>0</v>
      </c>
      <c r="S185" s="151">
        <v>0</v>
      </c>
      <c r="T185" s="166">
        <v>0</v>
      </c>
      <c r="U185" s="220">
        <f t="shared" si="14"/>
        <v>6.440601</v>
      </c>
    </row>
    <row r="186" spans="1:21" x14ac:dyDescent="0.3">
      <c r="A186" s="40">
        <v>21656</v>
      </c>
      <c r="B186" s="40" t="s">
        <v>46</v>
      </c>
      <c r="C186" s="40" t="s">
        <v>5</v>
      </c>
      <c r="D186" s="39">
        <v>9.6354790000000001</v>
      </c>
      <c r="E186" s="122" t="s">
        <v>59</v>
      </c>
      <c r="F186" s="259">
        <v>9.6354790000000001</v>
      </c>
      <c r="G186" s="171"/>
      <c r="H186" s="253"/>
      <c r="I186" s="53">
        <v>1.595315</v>
      </c>
      <c r="J186" s="283">
        <v>0</v>
      </c>
      <c r="K186" s="131"/>
      <c r="L186" s="132"/>
      <c r="M186" s="85"/>
      <c r="N186" s="7">
        <f t="shared" si="13"/>
        <v>9.6354790000000001</v>
      </c>
      <c r="O186" s="138">
        <v>0</v>
      </c>
      <c r="P186" s="34">
        <v>0</v>
      </c>
      <c r="Q186" s="152">
        <v>8.0383130000000005</v>
      </c>
      <c r="R186" s="151">
        <v>0</v>
      </c>
      <c r="S186" s="151">
        <v>0</v>
      </c>
      <c r="T186" s="166">
        <v>0</v>
      </c>
      <c r="U186" s="220">
        <f t="shared" si="14"/>
        <v>1.5971659999999996</v>
      </c>
    </row>
    <row r="187" spans="1:21" x14ac:dyDescent="0.3">
      <c r="A187" s="40">
        <v>21659</v>
      </c>
      <c r="B187" s="40" t="s">
        <v>46</v>
      </c>
      <c r="C187" s="40" t="s">
        <v>5</v>
      </c>
      <c r="D187" s="39">
        <v>3.560568</v>
      </c>
      <c r="E187" s="122" t="s">
        <v>58</v>
      </c>
      <c r="F187" s="259">
        <v>3.560568</v>
      </c>
      <c r="G187" s="171"/>
      <c r="H187" s="253"/>
      <c r="I187" s="53">
        <v>1.5567390000000001</v>
      </c>
      <c r="J187" s="283">
        <v>0</v>
      </c>
      <c r="K187" s="131"/>
      <c r="L187" s="132"/>
      <c r="M187" s="85"/>
      <c r="N187" s="7">
        <f t="shared" si="13"/>
        <v>3.560568</v>
      </c>
      <c r="O187" s="144">
        <v>0</v>
      </c>
      <c r="P187" s="34">
        <v>0</v>
      </c>
      <c r="Q187" s="152">
        <v>0</v>
      </c>
      <c r="R187" s="151">
        <v>0</v>
      </c>
      <c r="S187" s="151">
        <v>2.0038279999999999</v>
      </c>
      <c r="T187" s="166">
        <v>0</v>
      </c>
      <c r="U187" s="220">
        <f t="shared" si="14"/>
        <v>1.55674</v>
      </c>
    </row>
    <row r="188" spans="1:21" x14ac:dyDescent="0.3">
      <c r="A188" s="40">
        <v>21660</v>
      </c>
      <c r="B188" s="40" t="s">
        <v>46</v>
      </c>
      <c r="C188" s="40" t="s">
        <v>5</v>
      </c>
      <c r="D188" s="39">
        <v>8.3172929999999994</v>
      </c>
      <c r="E188" s="122" t="s">
        <v>58</v>
      </c>
      <c r="F188" s="259">
        <v>8.3172929999999994</v>
      </c>
      <c r="G188" s="180"/>
      <c r="H188" s="252"/>
      <c r="I188" s="53">
        <v>0</v>
      </c>
      <c r="J188" s="283">
        <v>0</v>
      </c>
      <c r="K188" s="126"/>
      <c r="L188" s="127"/>
      <c r="M188" s="85"/>
      <c r="N188" s="7">
        <f t="shared" si="13"/>
        <v>8.3172929999999994</v>
      </c>
      <c r="O188" s="144">
        <v>0</v>
      </c>
      <c r="P188" s="34">
        <v>0</v>
      </c>
      <c r="Q188" s="152">
        <v>0</v>
      </c>
      <c r="R188" s="151">
        <v>0</v>
      </c>
      <c r="S188" s="151">
        <v>8.3172920000000001</v>
      </c>
      <c r="T188" s="166">
        <v>0</v>
      </c>
      <c r="U188" s="220">
        <f t="shared" si="14"/>
        <v>9.9999999925159955E-7</v>
      </c>
    </row>
    <row r="189" spans="1:21" x14ac:dyDescent="0.3">
      <c r="A189" s="40">
        <v>21661</v>
      </c>
      <c r="B189" s="40" t="s">
        <v>46</v>
      </c>
      <c r="C189" s="40" t="s">
        <v>5</v>
      </c>
      <c r="D189" s="39">
        <v>3.6825999999999999</v>
      </c>
      <c r="E189" s="123" t="s">
        <v>58</v>
      </c>
      <c r="F189" s="258">
        <v>3.6825999999999999</v>
      </c>
      <c r="G189" s="180"/>
      <c r="H189" s="252"/>
      <c r="I189" s="53">
        <v>0</v>
      </c>
      <c r="J189" s="283">
        <v>0</v>
      </c>
      <c r="K189" s="126"/>
      <c r="L189" s="127"/>
      <c r="M189" s="85"/>
      <c r="N189" s="7">
        <f t="shared" si="13"/>
        <v>3.6825999999999999</v>
      </c>
      <c r="O189" s="138">
        <v>0</v>
      </c>
      <c r="P189" s="34">
        <v>0</v>
      </c>
      <c r="Q189" s="152">
        <v>0</v>
      </c>
      <c r="R189" s="151">
        <v>0</v>
      </c>
      <c r="S189" s="151">
        <v>3.6825990000000002</v>
      </c>
      <c r="T189" s="166">
        <v>0</v>
      </c>
      <c r="U189" s="220">
        <f t="shared" si="14"/>
        <v>9.9999999969568876E-7</v>
      </c>
    </row>
    <row r="190" spans="1:21" x14ac:dyDescent="0.3">
      <c r="A190" s="40">
        <v>21662</v>
      </c>
      <c r="B190" s="40" t="s">
        <v>46</v>
      </c>
      <c r="C190" s="40" t="s">
        <v>5</v>
      </c>
      <c r="D190" s="39">
        <v>9.8762050000000006</v>
      </c>
      <c r="E190" s="123" t="s">
        <v>58</v>
      </c>
      <c r="F190" s="258">
        <v>8.315455</v>
      </c>
      <c r="G190" s="171" t="s">
        <v>57</v>
      </c>
      <c r="H190" s="253">
        <v>1.5607500000000001</v>
      </c>
      <c r="I190" s="53">
        <v>0</v>
      </c>
      <c r="J190" s="283">
        <v>0.33562700000000001</v>
      </c>
      <c r="K190" s="126"/>
      <c r="L190" s="127"/>
      <c r="M190" s="85"/>
      <c r="N190" s="7">
        <f t="shared" si="13"/>
        <v>9.8762050000000006</v>
      </c>
      <c r="O190" s="144">
        <v>0</v>
      </c>
      <c r="P190" s="34">
        <v>1.1784600000000001</v>
      </c>
      <c r="Q190" s="152">
        <v>0</v>
      </c>
      <c r="R190" s="151">
        <v>9.8532740000000008</v>
      </c>
      <c r="S190" s="151">
        <v>2.2931E-2</v>
      </c>
      <c r="T190" s="166">
        <v>0</v>
      </c>
      <c r="U190" s="220">
        <f t="shared" si="14"/>
        <v>0</v>
      </c>
    </row>
    <row r="191" spans="1:21" x14ac:dyDescent="0.3">
      <c r="A191" s="40">
        <v>21663</v>
      </c>
      <c r="B191" s="40" t="s">
        <v>46</v>
      </c>
      <c r="C191" s="40" t="s">
        <v>5</v>
      </c>
      <c r="D191" s="39">
        <v>7.1340750000000002</v>
      </c>
      <c r="E191" s="123" t="s">
        <v>59</v>
      </c>
      <c r="F191" s="258">
        <v>3.8327369999999998</v>
      </c>
      <c r="G191" s="180" t="s">
        <v>58</v>
      </c>
      <c r="H191" s="252">
        <v>3.3013379999999999</v>
      </c>
      <c r="I191" s="53">
        <v>2.6600079999999999</v>
      </c>
      <c r="J191" s="283">
        <v>0</v>
      </c>
      <c r="K191" s="126"/>
      <c r="L191" s="127"/>
      <c r="M191" s="85"/>
      <c r="N191" s="7">
        <f t="shared" si="13"/>
        <v>7.1340750000000002</v>
      </c>
      <c r="O191" s="144">
        <v>0</v>
      </c>
      <c r="P191" s="34">
        <v>0</v>
      </c>
      <c r="Q191" s="152">
        <v>0</v>
      </c>
      <c r="R191" s="151">
        <v>4.4740669999999998</v>
      </c>
      <c r="S191" s="151">
        <v>0</v>
      </c>
      <c r="T191" s="166">
        <v>2.6600069999999998</v>
      </c>
      <c r="U191" s="220">
        <f t="shared" si="14"/>
        <v>1.000000000139778E-6</v>
      </c>
    </row>
    <row r="192" spans="1:21" x14ac:dyDescent="0.3">
      <c r="A192" s="40">
        <v>21664</v>
      </c>
      <c r="B192" s="40" t="s">
        <v>46</v>
      </c>
      <c r="C192" s="40" t="s">
        <v>5</v>
      </c>
      <c r="D192" s="39">
        <v>4.2519929999999997</v>
      </c>
      <c r="E192" s="123" t="s">
        <v>57</v>
      </c>
      <c r="F192" s="258">
        <v>4.2519929999999997</v>
      </c>
      <c r="G192" s="171"/>
      <c r="H192" s="253"/>
      <c r="I192" s="53">
        <v>5.2336770000000001</v>
      </c>
      <c r="J192" s="283">
        <v>0</v>
      </c>
      <c r="K192" s="126"/>
      <c r="L192" s="127"/>
      <c r="M192" s="85"/>
      <c r="N192" s="7">
        <f t="shared" si="13"/>
        <v>4.2519929999999997</v>
      </c>
      <c r="O192" s="144">
        <v>0</v>
      </c>
      <c r="P192" s="34">
        <v>0</v>
      </c>
      <c r="Q192" s="5">
        <v>0</v>
      </c>
      <c r="R192" s="151">
        <v>4.2519929999999997</v>
      </c>
      <c r="S192" s="151">
        <v>0</v>
      </c>
      <c r="T192" s="166">
        <v>0</v>
      </c>
      <c r="U192" s="220">
        <f t="shared" si="14"/>
        <v>0</v>
      </c>
    </row>
    <row r="193" spans="1:21" x14ac:dyDescent="0.3">
      <c r="A193" s="40">
        <v>21720</v>
      </c>
      <c r="B193" s="40" t="s">
        <v>46</v>
      </c>
      <c r="C193" s="40" t="s">
        <v>5</v>
      </c>
      <c r="D193" s="39">
        <v>22.605889999999999</v>
      </c>
      <c r="E193" s="123" t="s">
        <v>59</v>
      </c>
      <c r="F193" s="258">
        <v>22.605892999999998</v>
      </c>
      <c r="G193" s="171"/>
      <c r="H193" s="253"/>
      <c r="I193" s="53">
        <v>0</v>
      </c>
      <c r="J193" s="283">
        <v>0</v>
      </c>
      <c r="K193" s="126"/>
      <c r="L193" s="127"/>
      <c r="M193" s="85"/>
      <c r="N193" s="7">
        <f t="shared" si="13"/>
        <v>22.605889999999999</v>
      </c>
      <c r="O193" s="144">
        <v>0</v>
      </c>
      <c r="P193" s="142">
        <v>0</v>
      </c>
      <c r="Q193" s="152">
        <v>0.63298900000000002</v>
      </c>
      <c r="R193" s="151">
        <v>17.450690000000002</v>
      </c>
      <c r="S193" s="151">
        <v>4.4237099999999998</v>
      </c>
      <c r="T193" s="166">
        <v>0</v>
      </c>
      <c r="U193" s="220">
        <f t="shared" si="14"/>
        <v>9.8500999999998839E-2</v>
      </c>
    </row>
    <row r="194" spans="1:21" x14ac:dyDescent="0.3">
      <c r="A194" s="40">
        <v>21721</v>
      </c>
      <c r="B194" s="40" t="s">
        <v>46</v>
      </c>
      <c r="C194" s="40" t="s">
        <v>5</v>
      </c>
      <c r="D194" s="39">
        <v>18.422419999999999</v>
      </c>
      <c r="E194" s="123" t="s">
        <v>59</v>
      </c>
      <c r="F194" s="258">
        <v>18.422419000000001</v>
      </c>
      <c r="G194" s="180"/>
      <c r="H194" s="252"/>
      <c r="I194" s="53">
        <v>11.934546000000001</v>
      </c>
      <c r="J194" s="283">
        <v>0</v>
      </c>
      <c r="K194" s="131"/>
      <c r="L194" s="132"/>
      <c r="M194" s="85"/>
      <c r="N194" s="7">
        <f t="shared" si="13"/>
        <v>18.422419999999999</v>
      </c>
      <c r="O194" s="138">
        <v>0</v>
      </c>
      <c r="P194" s="34">
        <v>1.195182</v>
      </c>
      <c r="Q194" s="152">
        <v>0</v>
      </c>
      <c r="R194" s="151">
        <v>0</v>
      </c>
      <c r="S194" s="151">
        <v>13.192130000000001</v>
      </c>
      <c r="T194" s="166">
        <v>0</v>
      </c>
      <c r="U194" s="220">
        <f t="shared" si="14"/>
        <v>5.2302899999999983</v>
      </c>
    </row>
    <row r="195" spans="1:21" x14ac:dyDescent="0.3">
      <c r="A195" s="40">
        <v>21722</v>
      </c>
      <c r="B195" s="40" t="s">
        <v>46</v>
      </c>
      <c r="C195" s="40" t="s">
        <v>5</v>
      </c>
      <c r="D195" s="39">
        <v>17.69997</v>
      </c>
      <c r="E195" s="122" t="s">
        <v>59</v>
      </c>
      <c r="F195" s="259">
        <v>16.482050999999998</v>
      </c>
      <c r="G195" s="180"/>
      <c r="H195" s="252"/>
      <c r="I195" s="53">
        <v>0</v>
      </c>
      <c r="J195" s="283">
        <v>0</v>
      </c>
      <c r="K195" s="131"/>
      <c r="L195" s="132"/>
      <c r="M195" s="85">
        <v>1.2179169999999999</v>
      </c>
      <c r="N195" s="7">
        <f t="shared" si="13"/>
        <v>1.4089400000000012</v>
      </c>
      <c r="O195" s="138">
        <v>16.291029999999999</v>
      </c>
      <c r="P195" s="142">
        <v>0</v>
      </c>
      <c r="Q195" s="152">
        <v>6.7109420000000002</v>
      </c>
      <c r="R195" s="151">
        <v>0.99962399999999996</v>
      </c>
      <c r="S195" s="151">
        <v>9.9894029999999994</v>
      </c>
      <c r="T195" s="166">
        <v>0</v>
      </c>
      <c r="U195" s="220">
        <f t="shared" si="14"/>
        <v>1.0000000010279564E-6</v>
      </c>
    </row>
    <row r="196" spans="1:21" x14ac:dyDescent="0.3">
      <c r="A196" s="40">
        <v>21723</v>
      </c>
      <c r="B196" s="40" t="s">
        <v>46</v>
      </c>
      <c r="C196" s="40" t="s">
        <v>5</v>
      </c>
      <c r="D196" s="39">
        <v>114.38890000000001</v>
      </c>
      <c r="E196" s="122" t="s">
        <v>59</v>
      </c>
      <c r="F196" s="259">
        <v>110.56250799999999</v>
      </c>
      <c r="G196" s="180"/>
      <c r="H196" s="252"/>
      <c r="I196" s="53">
        <v>6.7726860000000002</v>
      </c>
      <c r="J196" s="283">
        <v>0</v>
      </c>
      <c r="K196" s="126"/>
      <c r="L196" s="127"/>
      <c r="M196" s="85">
        <v>3.8264369999999999</v>
      </c>
      <c r="N196" s="7">
        <f t="shared" si="13"/>
        <v>61.921310000000005</v>
      </c>
      <c r="O196" s="144">
        <v>52.467590000000001</v>
      </c>
      <c r="P196" s="34">
        <v>20.418510000000001</v>
      </c>
      <c r="Q196" s="152">
        <v>6.0507340000000003</v>
      </c>
      <c r="R196" s="151">
        <v>42.218559999999997</v>
      </c>
      <c r="S196" s="151">
        <v>60.099060000000001</v>
      </c>
      <c r="T196" s="166">
        <v>0.22210199999999999</v>
      </c>
      <c r="U196" s="220">
        <f t="shared" si="14"/>
        <v>5.7984440000000035</v>
      </c>
    </row>
    <row r="197" spans="1:21" x14ac:dyDescent="0.3">
      <c r="A197" s="40">
        <v>21724</v>
      </c>
      <c r="B197" s="40" t="s">
        <v>46</v>
      </c>
      <c r="C197" s="40" t="s">
        <v>5</v>
      </c>
      <c r="D197" s="39">
        <v>17.94032</v>
      </c>
      <c r="E197" s="123" t="s">
        <v>59</v>
      </c>
      <c r="F197" s="258">
        <v>17.940322999999999</v>
      </c>
      <c r="G197" s="180"/>
      <c r="H197" s="252"/>
      <c r="I197" s="53">
        <v>2.0579079999999998</v>
      </c>
      <c r="J197" s="283">
        <v>0</v>
      </c>
      <c r="K197" s="131"/>
      <c r="L197" s="132"/>
      <c r="M197" s="85"/>
      <c r="N197" s="7">
        <f t="shared" si="13"/>
        <v>16.431359</v>
      </c>
      <c r="O197" s="138">
        <v>1.508961</v>
      </c>
      <c r="P197" s="34">
        <v>0</v>
      </c>
      <c r="Q197" s="5">
        <v>5.1431199999999997</v>
      </c>
      <c r="R197" s="151">
        <v>2.4948999999999999E-2</v>
      </c>
      <c r="S197" s="151">
        <v>11.14602</v>
      </c>
      <c r="T197" s="166">
        <v>0</v>
      </c>
      <c r="U197" s="220">
        <f t="shared" si="14"/>
        <v>1.6262310000000006</v>
      </c>
    </row>
    <row r="198" spans="1:21" x14ac:dyDescent="0.3">
      <c r="A198" s="40">
        <v>21725</v>
      </c>
      <c r="B198" s="40" t="s">
        <v>46</v>
      </c>
      <c r="C198" s="40" t="s">
        <v>5</v>
      </c>
      <c r="D198" s="39">
        <v>18.473020000000002</v>
      </c>
      <c r="E198" s="122" t="s">
        <v>59</v>
      </c>
      <c r="F198" s="259">
        <v>18.473016000000001</v>
      </c>
      <c r="G198" s="180"/>
      <c r="H198" s="252"/>
      <c r="I198" s="53">
        <v>1.9111959999999999</v>
      </c>
      <c r="J198" s="283">
        <v>1.9111959999999999</v>
      </c>
      <c r="K198" s="126"/>
      <c r="L198" s="127"/>
      <c r="M198" s="85"/>
      <c r="N198" s="7">
        <f t="shared" si="13"/>
        <v>15.696234000000002</v>
      </c>
      <c r="O198" s="138">
        <v>2.776786</v>
      </c>
      <c r="P198" s="34">
        <v>0</v>
      </c>
      <c r="Q198" s="152">
        <v>11.41437</v>
      </c>
      <c r="R198" s="151">
        <v>5.1644180000000004</v>
      </c>
      <c r="S198" s="151">
        <v>0</v>
      </c>
      <c r="T198" s="166">
        <v>0</v>
      </c>
      <c r="U198" s="220">
        <f t="shared" si="14"/>
        <v>1.8942320000000024</v>
      </c>
    </row>
    <row r="199" spans="1:21" x14ac:dyDescent="0.3">
      <c r="A199" s="40">
        <v>21726</v>
      </c>
      <c r="B199" s="40" t="s">
        <v>46</v>
      </c>
      <c r="C199" s="40" t="s">
        <v>5</v>
      </c>
      <c r="D199" s="39">
        <v>17.30153</v>
      </c>
      <c r="E199" s="123" t="s">
        <v>59</v>
      </c>
      <c r="F199" s="258">
        <v>17.301532000000002</v>
      </c>
      <c r="G199" s="171"/>
      <c r="H199" s="253"/>
      <c r="I199" s="53">
        <v>0</v>
      </c>
      <c r="J199" s="281">
        <v>0</v>
      </c>
      <c r="K199" s="126"/>
      <c r="L199" s="127"/>
      <c r="M199" s="85"/>
      <c r="N199" s="7">
        <f t="shared" si="13"/>
        <v>17.30153</v>
      </c>
      <c r="O199" s="144">
        <v>0</v>
      </c>
      <c r="P199" s="34">
        <v>0</v>
      </c>
      <c r="Q199" s="152">
        <v>6.0926549999999997</v>
      </c>
      <c r="R199" s="151">
        <v>11.156700000000001</v>
      </c>
      <c r="S199" s="151">
        <v>5.2174999999999999E-2</v>
      </c>
      <c r="T199" s="166">
        <v>0</v>
      </c>
      <c r="U199" s="220">
        <f t="shared" si="14"/>
        <v>0</v>
      </c>
    </row>
    <row r="200" spans="1:21" x14ac:dyDescent="0.3">
      <c r="A200" s="40">
        <v>21758</v>
      </c>
      <c r="B200" s="40" t="s">
        <v>46</v>
      </c>
      <c r="C200" s="40" t="s">
        <v>5</v>
      </c>
      <c r="D200" s="39">
        <v>11.975949999999999</v>
      </c>
      <c r="E200" s="123" t="s">
        <v>57</v>
      </c>
      <c r="F200" s="258">
        <v>11.975951</v>
      </c>
      <c r="G200" s="174"/>
      <c r="H200" s="257"/>
      <c r="I200" s="53">
        <v>3.0909209999999998</v>
      </c>
      <c r="J200" s="283">
        <v>0</v>
      </c>
      <c r="K200" s="126"/>
      <c r="L200" s="127"/>
      <c r="M200" s="85"/>
      <c r="N200" s="7">
        <f t="shared" si="13"/>
        <v>11.975949999999999</v>
      </c>
      <c r="O200" s="144">
        <v>0</v>
      </c>
      <c r="P200" s="34">
        <v>5.7479139999999997</v>
      </c>
      <c r="Q200" s="152">
        <v>0</v>
      </c>
      <c r="R200" s="151">
        <v>0.12692500000000001</v>
      </c>
      <c r="S200" s="151">
        <v>11.849030000000001</v>
      </c>
      <c r="T200" s="166">
        <v>0</v>
      </c>
      <c r="U200" s="220">
        <f t="shared" si="14"/>
        <v>-5.0000000015870683E-6</v>
      </c>
    </row>
    <row r="201" spans="1:21" x14ac:dyDescent="0.3">
      <c r="A201" s="40">
        <v>21761</v>
      </c>
      <c r="B201" s="40" t="s">
        <v>46</v>
      </c>
      <c r="C201" s="40" t="s">
        <v>5</v>
      </c>
      <c r="D201" s="39">
        <v>11.25648</v>
      </c>
      <c r="E201" s="123" t="s">
        <v>59</v>
      </c>
      <c r="F201" s="258">
        <v>11.256481000000001</v>
      </c>
      <c r="G201" s="174"/>
      <c r="H201" s="257"/>
      <c r="I201" s="53">
        <v>0.24469600000000002</v>
      </c>
      <c r="J201" s="283">
        <v>0.18257000000000001</v>
      </c>
      <c r="K201" s="126"/>
      <c r="L201" s="127"/>
      <c r="M201" s="85"/>
      <c r="N201" s="7">
        <f t="shared" si="13"/>
        <v>11.25648</v>
      </c>
      <c r="O201" s="144">
        <v>0</v>
      </c>
      <c r="P201" s="34">
        <v>0</v>
      </c>
      <c r="Q201" s="152">
        <v>0</v>
      </c>
      <c r="R201" s="151">
        <v>9.1474100000000007</v>
      </c>
      <c r="S201" s="151">
        <v>2.1090710000000001</v>
      </c>
      <c r="T201" s="166">
        <v>0</v>
      </c>
      <c r="U201" s="220">
        <f t="shared" si="14"/>
        <v>-1.0000000010279564E-6</v>
      </c>
    </row>
    <row r="202" spans="1:21" x14ac:dyDescent="0.3">
      <c r="A202" s="56" t="s">
        <v>63</v>
      </c>
      <c r="B202" s="56" t="s">
        <v>46</v>
      </c>
      <c r="C202" s="56"/>
      <c r="D202" s="31">
        <f>SUM(D175:D201)</f>
        <v>412.02657700000009</v>
      </c>
      <c r="E202" s="31"/>
      <c r="F202" s="31">
        <f>SUM(F175:F201)</f>
        <v>387.14873200000005</v>
      </c>
      <c r="G202" s="31"/>
      <c r="H202" s="31">
        <f>SUM(H175:H201)</f>
        <v>19.833531000000001</v>
      </c>
      <c r="I202" s="31">
        <f>SUM(I175:I201)</f>
        <v>56.335663999999994</v>
      </c>
      <c r="J202" s="31">
        <f>SUM(J175:J201)</f>
        <v>3.8543829999999999</v>
      </c>
      <c r="K202" s="31"/>
      <c r="L202" s="31">
        <f t="shared" ref="L202:U202" si="15">SUM(L175:L201)</f>
        <v>0</v>
      </c>
      <c r="M202" s="31">
        <f t="shared" si="15"/>
        <v>5.0443540000000002</v>
      </c>
      <c r="N202" s="31">
        <f t="shared" si="15"/>
        <v>333.65397000000007</v>
      </c>
      <c r="O202" s="31">
        <f t="shared" si="15"/>
        <v>78.372607000000002</v>
      </c>
      <c r="P202" s="31">
        <f t="shared" si="15"/>
        <v>34.033014000000001</v>
      </c>
      <c r="Q202" s="31">
        <f t="shared" si="15"/>
        <v>48.254200000000004</v>
      </c>
      <c r="R202" s="31">
        <f t="shared" si="15"/>
        <v>125.63978700000001</v>
      </c>
      <c r="S202" s="31">
        <f t="shared" si="15"/>
        <v>151.399136</v>
      </c>
      <c r="T202" s="31">
        <f t="shared" si="15"/>
        <v>2.8821089999999998</v>
      </c>
      <c r="U202" s="31">
        <f t="shared" si="15"/>
        <v>83.851345000000009</v>
      </c>
    </row>
    <row r="203" spans="1:21" x14ac:dyDescent="0.3">
      <c r="A203" s="40"/>
      <c r="B203" s="40"/>
      <c r="C203" s="40"/>
      <c r="D203" s="39"/>
      <c r="E203" s="123"/>
      <c r="F203" s="60"/>
      <c r="G203" s="180"/>
      <c r="H203" s="181"/>
      <c r="I203" s="53"/>
      <c r="J203" s="62"/>
      <c r="K203" s="126"/>
      <c r="L203" s="127"/>
      <c r="M203" s="85"/>
      <c r="N203" s="7"/>
      <c r="O203" s="144"/>
      <c r="P203" s="142"/>
      <c r="Q203" s="5"/>
      <c r="R203" s="151"/>
      <c r="S203" s="151"/>
      <c r="T203" s="166"/>
      <c r="U203" s="153"/>
    </row>
    <row r="204" spans="1:21" x14ac:dyDescent="0.3">
      <c r="A204" s="40"/>
      <c r="B204" s="40"/>
      <c r="C204" s="40"/>
      <c r="D204" s="39"/>
      <c r="E204" s="123"/>
      <c r="F204" s="60"/>
      <c r="G204" s="171"/>
      <c r="H204" s="172"/>
      <c r="I204" s="53"/>
      <c r="J204" s="63"/>
      <c r="K204" s="129"/>
      <c r="L204" s="130"/>
      <c r="M204" s="73"/>
      <c r="N204" s="7"/>
      <c r="O204" s="144"/>
      <c r="P204" s="142"/>
      <c r="Q204" s="5"/>
      <c r="R204" s="151"/>
      <c r="S204" s="151"/>
      <c r="T204" s="166"/>
      <c r="U204" s="153"/>
    </row>
    <row r="205" spans="1:21" x14ac:dyDescent="0.3">
      <c r="A205" s="40"/>
      <c r="B205" s="40"/>
      <c r="C205" s="40"/>
      <c r="D205" s="39"/>
      <c r="E205" s="123"/>
      <c r="F205" s="60"/>
      <c r="G205" s="174"/>
      <c r="H205" s="176"/>
      <c r="I205" s="53"/>
      <c r="J205" s="62"/>
      <c r="K205" s="129"/>
      <c r="L205" s="130"/>
      <c r="M205" s="73"/>
      <c r="N205" s="7"/>
      <c r="O205" s="138"/>
      <c r="P205" s="34"/>
      <c r="Q205" s="5"/>
      <c r="R205" s="151"/>
      <c r="S205" s="151"/>
      <c r="T205" s="166"/>
      <c r="U205" s="153"/>
    </row>
    <row r="206" spans="1:21" x14ac:dyDescent="0.3">
      <c r="A206" s="40"/>
      <c r="B206" s="40"/>
      <c r="C206" s="40"/>
      <c r="D206" s="39"/>
      <c r="E206" s="123"/>
      <c r="F206" s="60"/>
      <c r="G206" s="171"/>
      <c r="H206" s="172"/>
      <c r="I206" s="53"/>
      <c r="J206" s="63"/>
      <c r="K206" s="129"/>
      <c r="L206" s="130"/>
      <c r="M206" s="73"/>
      <c r="N206" s="7"/>
      <c r="O206" s="144"/>
      <c r="P206" s="146"/>
      <c r="Q206" s="152"/>
      <c r="R206" s="151"/>
      <c r="S206" s="151"/>
      <c r="T206" s="166"/>
      <c r="U206" s="153"/>
    </row>
    <row r="207" spans="1:21" x14ac:dyDescent="0.3">
      <c r="A207" s="40"/>
      <c r="B207" s="40"/>
      <c r="C207" s="40"/>
      <c r="D207" s="39"/>
      <c r="E207" s="123"/>
      <c r="F207" s="60"/>
      <c r="G207" s="174"/>
      <c r="H207" s="176"/>
      <c r="I207" s="53"/>
      <c r="J207" s="64"/>
      <c r="K207" s="126"/>
      <c r="L207" s="127"/>
      <c r="M207" s="85"/>
      <c r="N207" s="7"/>
      <c r="O207" s="144"/>
      <c r="P207" s="34"/>
      <c r="Q207" s="5"/>
      <c r="R207" s="151"/>
      <c r="S207" s="151"/>
      <c r="T207" s="166"/>
      <c r="U207" s="153"/>
    </row>
    <row r="208" spans="1:21" x14ac:dyDescent="0.3">
      <c r="A208" s="40"/>
      <c r="B208" s="40"/>
      <c r="C208" s="40"/>
      <c r="D208" s="39"/>
      <c r="E208" s="123"/>
      <c r="F208" s="60"/>
      <c r="G208" s="171"/>
      <c r="H208" s="172"/>
      <c r="I208" s="53"/>
      <c r="J208" s="63"/>
      <c r="K208" s="126"/>
      <c r="L208" s="127"/>
      <c r="M208" s="71"/>
      <c r="N208" s="7"/>
      <c r="O208" s="144"/>
      <c r="P208" s="142"/>
      <c r="Q208" s="5"/>
      <c r="R208" s="151"/>
      <c r="S208" s="151"/>
      <c r="T208" s="166"/>
      <c r="U208" s="153"/>
    </row>
    <row r="209" spans="1:21" x14ac:dyDescent="0.3">
      <c r="A209" s="40"/>
      <c r="B209" s="40"/>
      <c r="C209" s="40"/>
      <c r="D209" s="39"/>
      <c r="E209" s="123"/>
      <c r="F209" s="60"/>
      <c r="G209" s="180"/>
      <c r="H209" s="181"/>
      <c r="I209" s="53"/>
      <c r="J209" s="62"/>
      <c r="K209" s="126"/>
      <c r="L209" s="127"/>
      <c r="M209" s="71"/>
      <c r="N209" s="7"/>
      <c r="O209" s="144"/>
      <c r="P209" s="34"/>
      <c r="Q209" s="5"/>
      <c r="R209" s="151"/>
      <c r="S209" s="151"/>
      <c r="T209" s="166"/>
      <c r="U209" s="153"/>
    </row>
    <row r="210" spans="1:21" x14ac:dyDescent="0.3">
      <c r="A210" s="40"/>
      <c r="B210" s="40"/>
      <c r="C210" s="40"/>
      <c r="D210" s="39"/>
      <c r="E210" s="123"/>
      <c r="F210" s="60"/>
      <c r="G210" s="180"/>
      <c r="H210" s="181"/>
      <c r="I210" s="53"/>
      <c r="J210" s="62"/>
      <c r="K210" s="126"/>
      <c r="L210" s="127"/>
      <c r="M210" s="71"/>
      <c r="N210" s="7"/>
      <c r="O210" s="144"/>
      <c r="P210" s="142"/>
      <c r="Q210" s="5"/>
      <c r="R210" s="151"/>
      <c r="S210" s="151"/>
      <c r="T210" s="166"/>
      <c r="U210" s="153"/>
    </row>
    <row r="211" spans="1:21" x14ac:dyDescent="0.3">
      <c r="A211" s="40"/>
      <c r="B211" s="40"/>
      <c r="C211" s="40"/>
      <c r="D211" s="39"/>
      <c r="E211" s="123"/>
      <c r="F211" s="60"/>
      <c r="G211" s="174"/>
      <c r="H211" s="176"/>
      <c r="I211" s="53"/>
      <c r="J211" s="62"/>
      <c r="K211" s="126"/>
      <c r="L211" s="127"/>
      <c r="M211" s="85"/>
      <c r="N211" s="7"/>
      <c r="O211" s="144"/>
      <c r="P211" s="146"/>
      <c r="Q211" s="152"/>
      <c r="R211" s="151"/>
      <c r="S211" s="151"/>
      <c r="T211" s="166"/>
      <c r="U211" s="153"/>
    </row>
    <row r="212" spans="1:21" x14ac:dyDescent="0.3">
      <c r="A212" s="40"/>
      <c r="B212" s="40"/>
      <c r="C212" s="40"/>
      <c r="D212" s="39"/>
      <c r="E212" s="123"/>
      <c r="F212" s="60"/>
      <c r="G212" s="171"/>
      <c r="H212" s="172"/>
      <c r="I212" s="53"/>
      <c r="J212" s="63"/>
      <c r="K212" s="126"/>
      <c r="L212" s="127"/>
      <c r="M212" s="85"/>
      <c r="N212" s="7"/>
      <c r="O212" s="138"/>
      <c r="P212" s="142"/>
      <c r="Q212" s="152"/>
      <c r="R212" s="151"/>
      <c r="S212" s="151"/>
      <c r="T212" s="166"/>
      <c r="U212" s="153"/>
    </row>
    <row r="213" spans="1:21" x14ac:dyDescent="0.3">
      <c r="A213" s="40"/>
      <c r="B213" s="40"/>
      <c r="C213" s="40"/>
      <c r="D213" s="39"/>
      <c r="E213" s="123"/>
      <c r="F213" s="60"/>
      <c r="G213" s="180"/>
      <c r="H213" s="181"/>
      <c r="I213" s="53"/>
      <c r="J213" s="62"/>
      <c r="K213" s="126"/>
      <c r="L213" s="127"/>
      <c r="M213" s="71"/>
      <c r="N213" s="7"/>
      <c r="O213" s="144"/>
      <c r="P213" s="34"/>
      <c r="Q213" s="152"/>
      <c r="R213" s="151"/>
      <c r="S213" s="151"/>
      <c r="T213" s="166"/>
      <c r="U213" s="153"/>
    </row>
    <row r="214" spans="1:21" x14ac:dyDescent="0.3">
      <c r="A214" s="40"/>
      <c r="B214" s="40"/>
      <c r="C214" s="40"/>
      <c r="D214" s="39"/>
      <c r="E214" s="123"/>
      <c r="F214" s="60"/>
      <c r="G214" s="180"/>
      <c r="H214" s="181"/>
      <c r="I214" s="53"/>
      <c r="J214" s="62"/>
      <c r="K214" s="126"/>
      <c r="L214" s="127"/>
      <c r="M214" s="71"/>
      <c r="N214" s="7"/>
      <c r="O214" s="144"/>
      <c r="P214" s="142"/>
      <c r="Q214" s="5"/>
      <c r="R214" s="151"/>
      <c r="S214" s="151"/>
      <c r="T214" s="166"/>
      <c r="U214" s="153"/>
    </row>
    <row r="215" spans="1:21" x14ac:dyDescent="0.3">
      <c r="A215" s="40"/>
      <c r="B215" s="40"/>
      <c r="C215" s="40"/>
      <c r="D215" s="39"/>
      <c r="E215" s="123"/>
      <c r="F215" s="60"/>
      <c r="G215" s="180"/>
      <c r="H215" s="181"/>
      <c r="I215" s="53"/>
      <c r="J215" s="62"/>
      <c r="K215" s="126"/>
      <c r="L215" s="127"/>
      <c r="M215" s="85"/>
      <c r="N215" s="7"/>
      <c r="O215" s="138"/>
      <c r="P215" s="142"/>
      <c r="Q215" s="152"/>
      <c r="R215" s="151"/>
      <c r="S215" s="151"/>
      <c r="T215" s="166"/>
      <c r="U215" s="153"/>
    </row>
    <row r="216" spans="1:21" x14ac:dyDescent="0.3">
      <c r="A216" s="40"/>
      <c r="B216" s="40"/>
      <c r="C216" s="40"/>
      <c r="D216" s="39"/>
      <c r="E216" s="123"/>
      <c r="F216" s="60"/>
      <c r="G216" s="180"/>
      <c r="H216" s="181"/>
      <c r="I216" s="53"/>
      <c r="J216" s="62"/>
      <c r="K216" s="126"/>
      <c r="L216" s="127"/>
      <c r="M216" s="71"/>
      <c r="N216" s="7"/>
      <c r="O216" s="138"/>
      <c r="P216" s="146"/>
      <c r="Q216" s="5"/>
      <c r="R216" s="151"/>
      <c r="S216" s="151"/>
      <c r="T216" s="166"/>
      <c r="U216" s="153"/>
    </row>
    <row r="217" spans="1:21" x14ac:dyDescent="0.3">
      <c r="A217" s="40"/>
      <c r="B217" s="40"/>
      <c r="C217" s="40"/>
      <c r="D217" s="39"/>
      <c r="E217" s="123"/>
      <c r="F217" s="60"/>
      <c r="G217" s="180"/>
      <c r="H217" s="181"/>
      <c r="I217" s="53"/>
      <c r="J217" s="62"/>
      <c r="K217" s="126"/>
      <c r="L217" s="127"/>
      <c r="M217" s="71"/>
      <c r="N217" s="7"/>
      <c r="O217" s="144"/>
      <c r="P217" s="146"/>
      <c r="Q217" s="152"/>
      <c r="R217" s="151"/>
      <c r="S217" s="151"/>
      <c r="T217" s="166"/>
      <c r="U217" s="153"/>
    </row>
    <row r="218" spans="1:21" x14ac:dyDescent="0.3">
      <c r="A218" s="40"/>
      <c r="B218" s="40"/>
      <c r="C218" s="40"/>
      <c r="D218" s="39"/>
      <c r="E218" s="123"/>
      <c r="F218" s="60"/>
      <c r="G218" s="180"/>
      <c r="H218" s="181"/>
      <c r="I218" s="53"/>
      <c r="J218" s="62"/>
      <c r="K218" s="126"/>
      <c r="L218" s="127"/>
      <c r="M218" s="71"/>
      <c r="N218" s="7"/>
      <c r="O218" s="144"/>
      <c r="P218" s="146"/>
      <c r="Q218" s="152"/>
      <c r="R218" s="151"/>
      <c r="S218" s="151"/>
      <c r="T218" s="166"/>
      <c r="U218" s="153"/>
    </row>
    <row r="219" spans="1:21" x14ac:dyDescent="0.3">
      <c r="A219" s="40"/>
      <c r="B219" s="40"/>
      <c r="C219" s="40"/>
      <c r="D219" s="39"/>
      <c r="E219" s="123"/>
      <c r="F219" s="60"/>
      <c r="G219" s="171"/>
      <c r="H219" s="172"/>
      <c r="I219" s="53"/>
      <c r="J219" s="63"/>
      <c r="K219" s="126"/>
      <c r="L219" s="127"/>
      <c r="M219" s="71"/>
      <c r="N219" s="7"/>
      <c r="O219" s="144"/>
      <c r="P219" s="146"/>
      <c r="Q219" s="5"/>
      <c r="R219" s="151"/>
      <c r="S219" s="151"/>
      <c r="T219" s="166"/>
      <c r="U219" s="153"/>
    </row>
    <row r="220" spans="1:21" x14ac:dyDescent="0.3">
      <c r="A220" s="40"/>
      <c r="B220" s="40"/>
      <c r="C220" s="40"/>
      <c r="D220" s="39"/>
      <c r="E220" s="123"/>
      <c r="F220" s="60"/>
      <c r="G220" s="180"/>
      <c r="H220" s="181"/>
      <c r="I220" s="53"/>
      <c r="J220" s="62"/>
      <c r="K220" s="126"/>
      <c r="L220" s="127"/>
      <c r="M220" s="71"/>
      <c r="N220" s="7"/>
      <c r="O220" s="144"/>
      <c r="P220" s="146"/>
      <c r="Q220" s="152"/>
      <c r="R220" s="151"/>
      <c r="S220" s="151"/>
      <c r="T220" s="166"/>
      <c r="U220" s="153"/>
    </row>
    <row r="221" spans="1:21" x14ac:dyDescent="0.3">
      <c r="A221" s="40"/>
      <c r="B221" s="40"/>
      <c r="C221" s="40"/>
      <c r="D221" s="39"/>
      <c r="E221" s="123"/>
      <c r="F221" s="60"/>
      <c r="G221" s="180"/>
      <c r="H221" s="181"/>
      <c r="I221" s="53"/>
      <c r="J221" s="62"/>
      <c r="K221" s="126"/>
      <c r="L221" s="127"/>
      <c r="M221" s="71"/>
      <c r="N221" s="7"/>
      <c r="O221" s="144"/>
      <c r="P221" s="142"/>
      <c r="Q221" s="5"/>
      <c r="R221" s="151"/>
      <c r="S221" s="151"/>
      <c r="T221" s="166"/>
      <c r="U221" s="153"/>
    </row>
    <row r="222" spans="1:21" x14ac:dyDescent="0.3">
      <c r="A222" s="40"/>
      <c r="B222" s="40"/>
      <c r="C222" s="40"/>
      <c r="D222" s="39"/>
      <c r="E222" s="122"/>
      <c r="F222" s="59"/>
      <c r="G222" s="171"/>
      <c r="H222" s="172"/>
      <c r="I222" s="53"/>
      <c r="J222" s="63"/>
      <c r="K222" s="126"/>
      <c r="L222" s="127"/>
      <c r="M222" s="71"/>
      <c r="N222" s="7"/>
      <c r="O222" s="138"/>
      <c r="P222" s="34"/>
      <c r="Q222" s="5"/>
      <c r="R222" s="151"/>
      <c r="S222" s="151"/>
      <c r="T222" s="166"/>
      <c r="U222" s="153"/>
    </row>
    <row r="223" spans="1:21" x14ac:dyDescent="0.3">
      <c r="A223" s="40"/>
      <c r="B223" s="40"/>
      <c r="C223" s="40"/>
      <c r="D223" s="39"/>
      <c r="E223" s="123"/>
      <c r="F223" s="60"/>
      <c r="G223" s="180"/>
      <c r="H223" s="181"/>
      <c r="I223" s="53"/>
      <c r="J223" s="62"/>
      <c r="K223" s="126"/>
      <c r="L223" s="127"/>
      <c r="M223" s="71"/>
      <c r="N223" s="7"/>
      <c r="O223" s="144"/>
      <c r="P223" s="146"/>
      <c r="Q223" s="152"/>
      <c r="R223" s="151"/>
      <c r="S223" s="151"/>
      <c r="T223" s="166"/>
      <c r="U223" s="153"/>
    </row>
    <row r="224" spans="1:21" x14ac:dyDescent="0.3">
      <c r="A224" s="40"/>
      <c r="B224" s="40"/>
      <c r="C224" s="40"/>
      <c r="D224" s="39"/>
      <c r="E224" s="123"/>
      <c r="F224" s="60"/>
      <c r="G224" s="174"/>
      <c r="H224" s="176"/>
      <c r="I224" s="53"/>
      <c r="J224" s="62"/>
      <c r="K224" s="126"/>
      <c r="L224" s="127"/>
      <c r="M224" s="85"/>
      <c r="N224" s="7"/>
      <c r="O224" s="138"/>
      <c r="P224" s="34"/>
      <c r="Q224" s="5"/>
      <c r="R224" s="151"/>
      <c r="S224" s="151"/>
      <c r="T224" s="166"/>
      <c r="U224" s="153"/>
    </row>
    <row r="225" spans="1:21" x14ac:dyDescent="0.3">
      <c r="A225" s="40"/>
      <c r="B225" s="40"/>
      <c r="C225" s="40"/>
      <c r="D225" s="39"/>
      <c r="E225" s="123"/>
      <c r="F225" s="60"/>
      <c r="G225" s="180"/>
      <c r="H225" s="181"/>
      <c r="I225" s="53"/>
      <c r="J225" s="62"/>
      <c r="K225" s="126"/>
      <c r="L225" s="127"/>
      <c r="M225" s="71"/>
      <c r="N225" s="7"/>
      <c r="O225" s="144"/>
      <c r="P225" s="146"/>
      <c r="Q225" s="5"/>
      <c r="R225" s="151"/>
      <c r="S225" s="151"/>
      <c r="T225" s="166"/>
      <c r="U225" s="153"/>
    </row>
    <row r="226" spans="1:21" x14ac:dyDescent="0.3">
      <c r="A226" s="40"/>
      <c r="B226" s="40"/>
      <c r="C226" s="40"/>
      <c r="D226" s="39"/>
      <c r="E226" s="123"/>
      <c r="F226" s="60"/>
      <c r="G226" s="171"/>
      <c r="H226" s="172"/>
      <c r="I226" s="53"/>
      <c r="J226" s="63"/>
      <c r="K226" s="126"/>
      <c r="L226" s="127"/>
      <c r="M226" s="71"/>
      <c r="N226" s="7"/>
      <c r="O226" s="138"/>
      <c r="P226" s="34"/>
      <c r="Q226" s="152"/>
      <c r="R226" s="151"/>
      <c r="S226" s="151"/>
      <c r="T226" s="166"/>
      <c r="U226" s="153"/>
    </row>
    <row r="227" spans="1:21" x14ac:dyDescent="0.3">
      <c r="A227" s="40"/>
      <c r="B227" s="40"/>
      <c r="C227" s="40"/>
      <c r="D227" s="39"/>
      <c r="E227" s="123"/>
      <c r="F227" s="60"/>
      <c r="G227" s="171"/>
      <c r="H227" s="172"/>
      <c r="I227" s="53"/>
      <c r="J227" s="63"/>
      <c r="K227" s="126"/>
      <c r="L227" s="127"/>
      <c r="M227" s="71"/>
      <c r="N227" s="7"/>
      <c r="O227" s="144"/>
      <c r="P227" s="142"/>
      <c r="Q227" s="5"/>
      <c r="R227" s="151"/>
      <c r="S227" s="151"/>
      <c r="T227" s="166"/>
      <c r="U227" s="153"/>
    </row>
    <row r="228" spans="1:21" x14ac:dyDescent="0.3">
      <c r="A228" s="40"/>
      <c r="B228" s="40"/>
      <c r="C228" s="40"/>
      <c r="D228" s="39"/>
      <c r="E228" s="123"/>
      <c r="F228" s="60"/>
      <c r="G228" s="180"/>
      <c r="H228" s="181"/>
      <c r="I228" s="53"/>
      <c r="J228" s="62"/>
      <c r="K228" s="131"/>
      <c r="L228" s="132"/>
      <c r="M228" s="85"/>
      <c r="N228" s="7"/>
      <c r="O228" s="144"/>
      <c r="P228" s="146"/>
      <c r="Q228" s="152"/>
      <c r="R228" s="151"/>
      <c r="S228" s="151"/>
      <c r="T228" s="166"/>
      <c r="U228" s="153"/>
    </row>
    <row r="229" spans="1:21" x14ac:dyDescent="0.3">
      <c r="A229" s="40"/>
      <c r="B229" s="40"/>
      <c r="C229" s="40"/>
      <c r="D229" s="39"/>
      <c r="E229" s="122"/>
      <c r="F229" s="59"/>
      <c r="G229" s="171"/>
      <c r="H229" s="172"/>
      <c r="I229" s="53"/>
      <c r="J229" s="63"/>
      <c r="K229" s="126"/>
      <c r="L229" s="127"/>
      <c r="M229" s="85"/>
      <c r="N229" s="7"/>
      <c r="O229" s="144"/>
      <c r="P229" s="146"/>
      <c r="Q229" s="5"/>
      <c r="R229" s="151"/>
      <c r="S229" s="151"/>
      <c r="T229" s="166"/>
      <c r="U229" s="153"/>
    </row>
    <row r="230" spans="1:21" x14ac:dyDescent="0.3">
      <c r="A230" s="40"/>
      <c r="B230" s="40"/>
      <c r="C230" s="40"/>
      <c r="D230" s="39"/>
      <c r="E230" s="123"/>
      <c r="F230" s="60"/>
      <c r="G230" s="180"/>
      <c r="H230" s="181"/>
      <c r="I230" s="53"/>
      <c r="J230" s="62"/>
      <c r="K230" s="129"/>
      <c r="L230" s="130"/>
      <c r="M230" s="73"/>
      <c r="N230" s="7"/>
      <c r="O230" s="144"/>
      <c r="P230" s="146"/>
      <c r="Q230" s="5"/>
      <c r="R230" s="151"/>
      <c r="S230" s="151"/>
      <c r="T230" s="166"/>
      <c r="U230" s="153"/>
    </row>
    <row r="231" spans="1:21" x14ac:dyDescent="0.3">
      <c r="A231" s="40"/>
      <c r="B231" s="40"/>
      <c r="C231" s="40"/>
      <c r="D231" s="39"/>
      <c r="E231" s="123"/>
      <c r="F231" s="60"/>
      <c r="G231" s="174"/>
      <c r="H231" s="176"/>
      <c r="I231" s="53"/>
      <c r="J231" s="62"/>
      <c r="K231" s="129"/>
      <c r="L231" s="130"/>
      <c r="M231" s="73"/>
      <c r="N231" s="7"/>
      <c r="O231" s="144"/>
      <c r="P231" s="142"/>
      <c r="Q231" s="152"/>
      <c r="R231" s="151"/>
      <c r="S231" s="151"/>
      <c r="T231" s="166"/>
      <c r="U231" s="153"/>
    </row>
    <row r="232" spans="1:21" x14ac:dyDescent="0.3">
      <c r="A232" s="40"/>
      <c r="B232" s="40"/>
      <c r="C232" s="40"/>
      <c r="D232" s="39"/>
      <c r="E232" s="123"/>
      <c r="F232" s="60"/>
      <c r="G232" s="180"/>
      <c r="H232" s="181"/>
      <c r="I232" s="53"/>
      <c r="J232" s="62"/>
      <c r="K232" s="129"/>
      <c r="L232" s="130"/>
      <c r="M232" s="73"/>
      <c r="N232" s="7"/>
      <c r="O232" s="138"/>
      <c r="P232" s="142"/>
      <c r="Q232" s="152"/>
      <c r="R232" s="151"/>
      <c r="S232" s="151"/>
      <c r="T232" s="166"/>
      <c r="U232" s="153"/>
    </row>
    <row r="233" spans="1:21" x14ac:dyDescent="0.3">
      <c r="A233" s="40"/>
      <c r="B233" s="40"/>
      <c r="C233" s="40"/>
      <c r="D233" s="39"/>
      <c r="E233" s="123"/>
      <c r="F233" s="60"/>
      <c r="G233" s="180"/>
      <c r="H233" s="181"/>
      <c r="I233" s="53"/>
      <c r="J233" s="62"/>
      <c r="K233" s="129"/>
      <c r="L233" s="130"/>
      <c r="M233" s="73"/>
      <c r="N233" s="7"/>
      <c r="O233" s="144"/>
      <c r="P233" s="146"/>
      <c r="Q233" s="5"/>
      <c r="R233" s="151"/>
      <c r="S233" s="151"/>
      <c r="T233" s="166"/>
      <c r="U233" s="153"/>
    </row>
    <row r="234" spans="1:21" x14ac:dyDescent="0.3">
      <c r="A234" s="40"/>
      <c r="B234" s="40"/>
      <c r="C234" s="40"/>
      <c r="D234" s="39"/>
      <c r="E234" s="123"/>
      <c r="F234" s="60"/>
      <c r="G234" s="180"/>
      <c r="H234" s="181"/>
      <c r="I234" s="53"/>
      <c r="J234" s="62"/>
      <c r="K234" s="131"/>
      <c r="L234" s="132"/>
      <c r="M234" s="85"/>
      <c r="N234" s="7"/>
      <c r="O234" s="144"/>
      <c r="P234" s="34"/>
      <c r="Q234" s="5"/>
      <c r="R234" s="151"/>
      <c r="S234" s="151"/>
      <c r="T234" s="166"/>
      <c r="U234" s="153"/>
    </row>
    <row r="235" spans="1:21" x14ac:dyDescent="0.3">
      <c r="A235" s="40"/>
      <c r="B235" s="40"/>
      <c r="C235" s="40"/>
      <c r="D235" s="39"/>
      <c r="E235" s="122"/>
      <c r="F235" s="59"/>
      <c r="G235" s="171"/>
      <c r="H235" s="172"/>
      <c r="I235" s="53"/>
      <c r="J235" s="63"/>
      <c r="K235" s="126"/>
      <c r="L235" s="127"/>
      <c r="M235" s="71"/>
      <c r="N235" s="7"/>
      <c r="O235" s="144"/>
      <c r="P235" s="142"/>
      <c r="Q235" s="5"/>
      <c r="R235" s="151"/>
      <c r="S235" s="151"/>
      <c r="T235" s="166"/>
      <c r="U235" s="153"/>
    </row>
    <row r="236" spans="1:21" x14ac:dyDescent="0.3">
      <c r="A236" s="40"/>
      <c r="B236" s="40"/>
      <c r="C236" s="40"/>
      <c r="D236" s="39"/>
      <c r="E236" s="123"/>
      <c r="F236" s="60"/>
      <c r="G236" s="180"/>
      <c r="H236" s="181"/>
      <c r="I236" s="53"/>
      <c r="J236" s="62"/>
      <c r="K236" s="131"/>
      <c r="L236" s="132"/>
      <c r="M236" s="85"/>
      <c r="N236" s="7"/>
      <c r="O236" s="144"/>
      <c r="P236" s="34"/>
      <c r="Q236" s="5"/>
      <c r="R236" s="151"/>
      <c r="S236" s="151"/>
      <c r="T236" s="166"/>
      <c r="U236" s="153"/>
    </row>
    <row r="237" spans="1:21" x14ac:dyDescent="0.3">
      <c r="A237" s="40"/>
      <c r="B237" s="40"/>
      <c r="C237" s="40"/>
      <c r="D237" s="39"/>
      <c r="E237" s="122"/>
      <c r="F237" s="59"/>
      <c r="G237" s="180"/>
      <c r="H237" s="181"/>
      <c r="I237" s="53"/>
      <c r="J237" s="62"/>
      <c r="K237" s="131"/>
      <c r="L237" s="132"/>
      <c r="M237" s="85"/>
      <c r="N237" s="7"/>
      <c r="O237" s="144"/>
      <c r="P237" s="142"/>
      <c r="Q237" s="152"/>
      <c r="R237" s="151"/>
      <c r="S237" s="151"/>
      <c r="T237" s="166"/>
      <c r="U237" s="153"/>
    </row>
    <row r="238" spans="1:21" x14ac:dyDescent="0.3">
      <c r="A238" s="40"/>
      <c r="B238" s="40"/>
      <c r="C238" s="40"/>
      <c r="D238" s="39"/>
      <c r="E238" s="122"/>
      <c r="F238" s="59"/>
      <c r="G238" s="180"/>
      <c r="H238" s="181"/>
      <c r="I238" s="53"/>
      <c r="J238" s="62"/>
      <c r="K238" s="126"/>
      <c r="L238" s="127"/>
      <c r="M238" s="71"/>
      <c r="N238" s="7"/>
      <c r="O238" s="138"/>
      <c r="P238" s="146"/>
      <c r="Q238" s="5"/>
      <c r="R238" s="151"/>
      <c r="S238" s="151"/>
      <c r="T238" s="166"/>
      <c r="U238" s="153"/>
    </row>
    <row r="239" spans="1:21" x14ac:dyDescent="0.3">
      <c r="A239" s="40"/>
      <c r="B239" s="40"/>
      <c r="C239" s="40"/>
      <c r="D239" s="39"/>
      <c r="E239" s="123"/>
      <c r="F239" s="60"/>
      <c r="G239" s="180"/>
      <c r="H239" s="181"/>
      <c r="I239" s="53"/>
      <c r="J239" s="62"/>
      <c r="K239" s="131"/>
      <c r="L239" s="132"/>
      <c r="M239" s="85"/>
      <c r="N239" s="7"/>
      <c r="O239" s="144"/>
      <c r="P239" s="146"/>
      <c r="Q239" s="152"/>
      <c r="R239" s="151"/>
      <c r="S239" s="151"/>
      <c r="T239" s="166"/>
      <c r="U239" s="153"/>
    </row>
    <row r="240" spans="1:21" x14ac:dyDescent="0.3">
      <c r="A240" s="40"/>
      <c r="B240" s="40"/>
      <c r="C240" s="40"/>
      <c r="D240" s="39"/>
      <c r="E240" s="122"/>
      <c r="F240" s="59"/>
      <c r="G240" s="171"/>
      <c r="H240" s="172"/>
      <c r="I240" s="53"/>
      <c r="J240" s="63"/>
      <c r="K240" s="126"/>
      <c r="L240" s="127"/>
      <c r="M240" s="71"/>
      <c r="N240" s="7"/>
      <c r="O240" s="144"/>
      <c r="P240" s="34"/>
      <c r="Q240" s="152"/>
      <c r="R240" s="151"/>
      <c r="S240" s="151"/>
      <c r="T240" s="166"/>
      <c r="U240" s="153"/>
    </row>
    <row r="241" spans="1:21" x14ac:dyDescent="0.3">
      <c r="A241" s="40"/>
      <c r="B241" s="40"/>
      <c r="C241" s="40"/>
      <c r="D241" s="39"/>
      <c r="E241" s="123"/>
      <c r="F241" s="60"/>
      <c r="G241" s="180"/>
      <c r="H241" s="181"/>
      <c r="I241" s="53"/>
      <c r="J241" s="62"/>
      <c r="K241" s="126"/>
      <c r="L241" s="127"/>
      <c r="M241" s="71"/>
      <c r="N241" s="7"/>
      <c r="O241" s="138"/>
      <c r="P241" s="142"/>
      <c r="Q241" s="152"/>
      <c r="R241" s="151"/>
      <c r="S241" s="151"/>
      <c r="T241" s="166"/>
      <c r="U241" s="153"/>
    </row>
    <row r="242" spans="1:21" x14ac:dyDescent="0.3">
      <c r="A242" s="40"/>
      <c r="B242" s="40"/>
      <c r="C242" s="40"/>
      <c r="D242" s="39"/>
      <c r="E242" s="123"/>
      <c r="F242" s="60"/>
      <c r="G242" s="174"/>
      <c r="H242" s="176"/>
      <c r="I242" s="53"/>
      <c r="J242" s="64"/>
      <c r="K242" s="126"/>
      <c r="L242" s="127"/>
      <c r="M242" s="71"/>
      <c r="N242" s="7"/>
      <c r="O242" s="138"/>
      <c r="P242" s="146"/>
      <c r="Q242" s="152"/>
      <c r="R242" s="151"/>
      <c r="S242" s="151"/>
      <c r="T242" s="166"/>
      <c r="U242" s="153"/>
    </row>
    <row r="243" spans="1:21" x14ac:dyDescent="0.3">
      <c r="A243" s="40"/>
      <c r="B243" s="40"/>
      <c r="C243" s="40"/>
      <c r="D243" s="39"/>
      <c r="E243" s="123"/>
      <c r="F243" s="60"/>
      <c r="G243" s="180"/>
      <c r="H243" s="181"/>
      <c r="I243" s="53"/>
      <c r="J243" s="62"/>
      <c r="K243" s="126"/>
      <c r="L243" s="127"/>
      <c r="M243" s="71"/>
      <c r="N243" s="7"/>
      <c r="O243" s="138"/>
      <c r="P243" s="142"/>
      <c r="Q243" s="152"/>
      <c r="R243" s="151"/>
      <c r="S243" s="151"/>
      <c r="T243" s="166"/>
      <c r="U243" s="153"/>
    </row>
    <row r="244" spans="1:21" x14ac:dyDescent="0.3">
      <c r="A244" s="40"/>
      <c r="B244" s="40"/>
      <c r="C244" s="40"/>
      <c r="D244" s="39"/>
      <c r="E244" s="123"/>
      <c r="F244" s="60"/>
      <c r="G244" s="180"/>
      <c r="H244" s="181"/>
      <c r="I244" s="53"/>
      <c r="J244" s="62"/>
      <c r="K244" s="126"/>
      <c r="L244" s="127"/>
      <c r="M244" s="71"/>
      <c r="N244" s="7"/>
      <c r="O244" s="138"/>
      <c r="P244" s="142"/>
      <c r="Q244" s="152"/>
      <c r="R244" s="151"/>
      <c r="S244" s="151"/>
      <c r="T244" s="166"/>
      <c r="U244" s="153"/>
    </row>
    <row r="245" spans="1:21" x14ac:dyDescent="0.3">
      <c r="A245" s="40"/>
      <c r="B245" s="40"/>
      <c r="C245" s="40"/>
      <c r="D245" s="39"/>
      <c r="E245" s="123"/>
      <c r="F245" s="60"/>
      <c r="G245" s="180"/>
      <c r="H245" s="181"/>
      <c r="I245" s="53"/>
      <c r="J245" s="62"/>
      <c r="K245" s="131"/>
      <c r="L245" s="132"/>
      <c r="M245" s="85"/>
      <c r="N245" s="7"/>
      <c r="O245" s="144"/>
      <c r="P245" s="142"/>
      <c r="Q245" s="152"/>
      <c r="R245" s="151"/>
      <c r="S245" s="151"/>
      <c r="T245" s="166"/>
      <c r="U245" s="153"/>
    </row>
    <row r="246" spans="1:21" x14ac:dyDescent="0.3">
      <c r="A246" s="40"/>
      <c r="B246" s="40"/>
      <c r="C246" s="40"/>
      <c r="D246" s="39"/>
      <c r="E246" s="122"/>
      <c r="F246" s="59"/>
      <c r="G246" s="180"/>
      <c r="H246" s="181"/>
      <c r="I246" s="53"/>
      <c r="J246" s="62"/>
      <c r="K246" s="126"/>
      <c r="L246" s="127"/>
      <c r="M246" s="71"/>
      <c r="N246" s="7"/>
      <c r="O246" s="144"/>
      <c r="P246" s="34"/>
      <c r="Q246" s="152"/>
      <c r="R246" s="151"/>
      <c r="S246" s="151"/>
      <c r="T246" s="166"/>
      <c r="U246" s="153"/>
    </row>
    <row r="247" spans="1:21" x14ac:dyDescent="0.3">
      <c r="A247" s="40"/>
      <c r="B247" s="40"/>
      <c r="C247" s="40"/>
      <c r="D247" s="39"/>
      <c r="E247" s="123"/>
      <c r="F247" s="60"/>
      <c r="G247" s="180"/>
      <c r="H247" s="181"/>
      <c r="I247" s="53"/>
      <c r="J247" s="62"/>
      <c r="K247" s="126"/>
      <c r="L247" s="127"/>
      <c r="M247" s="71"/>
      <c r="N247" s="7"/>
      <c r="O247" s="144"/>
      <c r="P247" s="34"/>
      <c r="Q247" s="152"/>
      <c r="R247" s="151"/>
      <c r="S247" s="151"/>
      <c r="T247" s="166"/>
      <c r="U247" s="153"/>
    </row>
    <row r="248" spans="1:21" x14ac:dyDescent="0.3">
      <c r="A248" s="40"/>
      <c r="B248" s="40"/>
      <c r="C248" s="40"/>
      <c r="D248" s="39"/>
      <c r="E248" s="123"/>
      <c r="F248" s="60"/>
      <c r="G248" s="174"/>
      <c r="H248" s="176"/>
      <c r="I248" s="53"/>
      <c r="J248" s="64"/>
      <c r="K248" s="126"/>
      <c r="L248" s="127"/>
      <c r="M248" s="71"/>
      <c r="N248" s="7"/>
      <c r="O248" s="144"/>
      <c r="P248" s="34"/>
      <c r="Q248" s="152"/>
      <c r="R248" s="151"/>
      <c r="S248" s="151"/>
      <c r="T248" s="166"/>
      <c r="U248" s="153"/>
    </row>
    <row r="249" spans="1:21" x14ac:dyDescent="0.3">
      <c r="A249" s="40"/>
      <c r="B249" s="40"/>
      <c r="C249" s="40"/>
      <c r="D249" s="39"/>
      <c r="E249" s="123"/>
      <c r="F249" s="60"/>
      <c r="G249" s="180"/>
      <c r="H249" s="181"/>
      <c r="I249" s="53"/>
      <c r="J249" s="62"/>
      <c r="K249" s="131"/>
      <c r="L249" s="132"/>
      <c r="M249" s="85"/>
      <c r="N249" s="7"/>
      <c r="O249" s="144"/>
      <c r="P249" s="142"/>
      <c r="Q249" s="152"/>
      <c r="R249" s="151"/>
      <c r="S249" s="151"/>
      <c r="T249" s="166"/>
      <c r="U249" s="153"/>
    </row>
    <row r="250" spans="1:21" x14ac:dyDescent="0.3">
      <c r="A250" s="40"/>
      <c r="B250" s="40"/>
      <c r="C250" s="40"/>
      <c r="D250" s="39"/>
      <c r="E250" s="122"/>
      <c r="F250" s="59"/>
      <c r="G250" s="180"/>
      <c r="H250" s="181"/>
      <c r="I250" s="53"/>
      <c r="J250" s="62"/>
      <c r="K250" s="131"/>
      <c r="L250" s="132"/>
      <c r="M250" s="85"/>
      <c r="N250" s="7"/>
      <c r="O250" s="144"/>
      <c r="P250" s="142"/>
      <c r="Q250" s="152"/>
      <c r="R250" s="151"/>
      <c r="S250" s="151"/>
      <c r="T250" s="166"/>
      <c r="U250" s="153"/>
    </row>
    <row r="251" spans="1:21" x14ac:dyDescent="0.3">
      <c r="A251" s="40"/>
      <c r="B251" s="40"/>
      <c r="C251" s="40"/>
      <c r="D251" s="39"/>
      <c r="E251" s="122"/>
      <c r="F251" s="59"/>
      <c r="G251" s="180"/>
      <c r="H251" s="181"/>
      <c r="I251" s="53"/>
      <c r="J251" s="62"/>
      <c r="K251" s="131"/>
      <c r="L251" s="132"/>
      <c r="M251" s="85"/>
      <c r="N251" s="7"/>
      <c r="O251" s="144"/>
      <c r="P251" s="34"/>
      <c r="Q251" s="152"/>
      <c r="R251" s="151"/>
      <c r="S251" s="151"/>
      <c r="T251" s="166"/>
      <c r="U251" s="153"/>
    </row>
    <row r="252" spans="1:21" x14ac:dyDescent="0.3">
      <c r="A252" s="40"/>
      <c r="B252" s="40"/>
      <c r="C252" s="40"/>
      <c r="D252" s="39"/>
      <c r="E252" s="122"/>
      <c r="F252" s="59"/>
      <c r="G252" s="180"/>
      <c r="H252" s="181"/>
      <c r="I252" s="53"/>
      <c r="J252" s="62"/>
      <c r="K252" s="126"/>
      <c r="L252" s="127"/>
      <c r="M252" s="71"/>
      <c r="N252" s="7"/>
      <c r="O252" s="144"/>
      <c r="P252" s="34"/>
      <c r="Q252" s="152"/>
      <c r="R252" s="151"/>
      <c r="S252" s="151"/>
      <c r="T252" s="166"/>
      <c r="U252" s="153"/>
    </row>
    <row r="253" spans="1:21" x14ac:dyDescent="0.3">
      <c r="A253" s="40"/>
      <c r="B253" s="40"/>
      <c r="C253" s="40"/>
      <c r="D253" s="39"/>
      <c r="E253" s="123"/>
      <c r="F253" s="60"/>
      <c r="G253" s="180"/>
      <c r="H253" s="181"/>
      <c r="I253" s="53"/>
      <c r="J253" s="62"/>
      <c r="K253" s="131"/>
      <c r="L253" s="132"/>
      <c r="M253" s="85"/>
      <c r="N253" s="7"/>
      <c r="O253" s="144"/>
      <c r="P253" s="142"/>
      <c r="Q253" s="5"/>
      <c r="R253" s="151"/>
      <c r="S253" s="151"/>
      <c r="T253" s="166"/>
      <c r="U253" s="153"/>
    </row>
    <row r="254" spans="1:21" x14ac:dyDescent="0.3">
      <c r="A254" s="40"/>
      <c r="B254" s="40"/>
      <c r="C254" s="40"/>
      <c r="D254" s="39"/>
      <c r="E254" s="122"/>
      <c r="F254" s="59"/>
      <c r="G254" s="180"/>
      <c r="H254" s="181"/>
      <c r="I254" s="53"/>
      <c r="J254" s="62"/>
      <c r="K254" s="126"/>
      <c r="L254" s="127"/>
      <c r="M254" s="71"/>
      <c r="N254" s="7"/>
      <c r="O254" s="144"/>
      <c r="P254" s="142"/>
      <c r="Q254" s="152"/>
      <c r="R254" s="151"/>
      <c r="S254" s="151"/>
      <c r="T254" s="166"/>
      <c r="U254" s="153"/>
    </row>
    <row r="255" spans="1:21" x14ac:dyDescent="0.3">
      <c r="A255" s="40"/>
      <c r="B255" s="40"/>
      <c r="C255" s="40"/>
      <c r="D255" s="39"/>
      <c r="E255" s="123"/>
      <c r="F255" s="60"/>
      <c r="G255" s="180"/>
      <c r="H255" s="181"/>
      <c r="I255" s="53"/>
      <c r="J255" s="62"/>
      <c r="K255" s="131"/>
      <c r="L255" s="132"/>
      <c r="M255" s="85"/>
      <c r="N255" s="7"/>
      <c r="O255" s="144"/>
      <c r="P255" s="142"/>
      <c r="Q255" s="152"/>
      <c r="R255" s="151"/>
      <c r="S255" s="151"/>
      <c r="T255" s="166"/>
      <c r="U255" s="153"/>
    </row>
    <row r="256" spans="1:21" x14ac:dyDescent="0.3">
      <c r="A256" s="40"/>
      <c r="B256" s="40"/>
      <c r="C256" s="40"/>
      <c r="D256" s="39"/>
      <c r="E256" s="122"/>
      <c r="F256" s="59"/>
      <c r="G256" s="180"/>
      <c r="H256" s="181"/>
      <c r="I256" s="53"/>
      <c r="J256" s="62"/>
      <c r="K256" s="129"/>
      <c r="L256" s="130"/>
      <c r="M256" s="73"/>
      <c r="N256" s="7"/>
      <c r="O256" s="144"/>
      <c r="P256" s="146"/>
      <c r="Q256" s="152"/>
      <c r="R256" s="151"/>
      <c r="S256" s="151"/>
      <c r="T256" s="166"/>
      <c r="U256" s="153"/>
    </row>
    <row r="257" spans="1:21" x14ac:dyDescent="0.3">
      <c r="A257" s="40"/>
      <c r="B257" s="40"/>
      <c r="C257" s="40"/>
      <c r="D257" s="39"/>
      <c r="E257" s="123"/>
      <c r="F257" s="60"/>
      <c r="G257" s="180"/>
      <c r="H257" s="181"/>
      <c r="I257" s="53"/>
      <c r="J257" s="62"/>
      <c r="K257" s="129"/>
      <c r="L257" s="130"/>
      <c r="M257" s="73"/>
      <c r="N257" s="7"/>
      <c r="O257" s="138"/>
      <c r="P257" s="34"/>
      <c r="Q257" s="152"/>
      <c r="R257" s="151"/>
      <c r="S257" s="151"/>
      <c r="T257" s="166"/>
      <c r="U257" s="153"/>
    </row>
    <row r="258" spans="1:21" x14ac:dyDescent="0.3">
      <c r="A258" s="40"/>
      <c r="B258" s="40"/>
      <c r="C258" s="40"/>
      <c r="D258" s="39"/>
      <c r="E258" s="123"/>
      <c r="F258" s="60"/>
      <c r="G258" s="180"/>
      <c r="H258" s="181"/>
      <c r="I258" s="53"/>
      <c r="J258" s="62"/>
      <c r="K258" s="129"/>
      <c r="L258" s="130"/>
      <c r="M258" s="73"/>
      <c r="N258" s="7"/>
      <c r="O258" s="138"/>
      <c r="P258" s="34"/>
      <c r="Q258" s="152"/>
      <c r="R258" s="151"/>
      <c r="S258" s="151"/>
      <c r="T258" s="166"/>
      <c r="U258" s="153"/>
    </row>
    <row r="259" spans="1:21" x14ac:dyDescent="0.3">
      <c r="A259" s="40"/>
      <c r="B259" s="40"/>
      <c r="C259" s="40"/>
      <c r="D259" s="39"/>
      <c r="E259" s="123"/>
      <c r="F259" s="60"/>
      <c r="G259" s="180"/>
      <c r="H259" s="181"/>
      <c r="I259" s="53"/>
      <c r="J259" s="62"/>
      <c r="K259" s="131"/>
      <c r="L259" s="132"/>
      <c r="M259" s="85"/>
      <c r="N259" s="7"/>
      <c r="O259" s="144"/>
      <c r="P259" s="142"/>
      <c r="Q259" s="152"/>
      <c r="R259" s="151"/>
      <c r="S259" s="151"/>
      <c r="T259" s="166"/>
      <c r="U259" s="153"/>
    </row>
    <row r="260" spans="1:21" x14ac:dyDescent="0.3">
      <c r="A260" s="40"/>
      <c r="B260" s="40"/>
      <c r="C260" s="40"/>
      <c r="D260" s="39"/>
      <c r="G260" s="180"/>
      <c r="H260" s="181"/>
      <c r="I260" s="53"/>
      <c r="J260" s="62"/>
      <c r="K260" s="126"/>
      <c r="L260" s="127"/>
      <c r="M260" s="71"/>
      <c r="N260" s="7"/>
      <c r="O260" s="138"/>
      <c r="P260" s="142"/>
      <c r="Q260" s="152"/>
      <c r="R260" s="151"/>
      <c r="S260" s="151"/>
      <c r="T260" s="166"/>
      <c r="U260" s="153"/>
    </row>
    <row r="261" spans="1:21" x14ac:dyDescent="0.3">
      <c r="A261" s="40"/>
      <c r="B261" s="40"/>
      <c r="C261" s="40"/>
      <c r="D261" s="39"/>
      <c r="E261" s="123"/>
      <c r="F261" s="60"/>
      <c r="G261" s="180"/>
      <c r="H261" s="181"/>
      <c r="I261" s="53"/>
      <c r="J261" s="62"/>
      <c r="K261" s="126"/>
      <c r="L261" s="127"/>
      <c r="M261" s="71"/>
      <c r="N261" s="7"/>
      <c r="O261" s="138"/>
      <c r="P261" s="34"/>
      <c r="Q261" s="152"/>
      <c r="R261" s="151"/>
      <c r="S261" s="151"/>
      <c r="T261" s="166"/>
      <c r="U261" s="153"/>
    </row>
    <row r="262" spans="1:21" x14ac:dyDescent="0.3">
      <c r="A262" s="40"/>
      <c r="B262" s="40"/>
      <c r="C262" s="40"/>
      <c r="D262" s="39"/>
      <c r="E262" s="123"/>
      <c r="F262" s="60"/>
      <c r="G262" s="171"/>
      <c r="H262" s="172"/>
      <c r="I262" s="53"/>
      <c r="J262" s="63"/>
      <c r="K262" s="126"/>
      <c r="L262" s="127"/>
      <c r="M262" s="71"/>
      <c r="N262" s="7"/>
      <c r="O262" s="144"/>
      <c r="P262" s="146"/>
      <c r="Q262" s="152"/>
      <c r="R262" s="151"/>
      <c r="S262" s="151"/>
      <c r="T262" s="166"/>
      <c r="U262" s="153"/>
    </row>
    <row r="263" spans="1:21" x14ac:dyDescent="0.3">
      <c r="A263" s="40"/>
      <c r="B263" s="40"/>
      <c r="C263" s="40"/>
      <c r="D263" s="39"/>
      <c r="E263" s="123"/>
      <c r="F263" s="60"/>
      <c r="G263" s="180"/>
      <c r="H263" s="181"/>
      <c r="I263" s="53"/>
      <c r="J263" s="62"/>
      <c r="K263" s="131"/>
      <c r="L263" s="132"/>
      <c r="M263" s="85"/>
      <c r="N263" s="7"/>
      <c r="O263" s="144"/>
      <c r="P263" s="142"/>
      <c r="Q263" s="152"/>
      <c r="R263" s="151"/>
      <c r="S263" s="151"/>
      <c r="T263" s="166"/>
      <c r="U263" s="153"/>
    </row>
    <row r="264" spans="1:21" x14ac:dyDescent="0.3">
      <c r="A264" s="40"/>
      <c r="B264" s="40"/>
      <c r="C264" s="40"/>
      <c r="D264" s="39"/>
      <c r="E264" s="122"/>
      <c r="F264" s="59"/>
      <c r="G264" s="180"/>
      <c r="H264" s="181"/>
      <c r="I264" s="53"/>
      <c r="J264" s="62"/>
      <c r="K264" s="131"/>
      <c r="L264" s="132"/>
      <c r="M264" s="85"/>
      <c r="N264" s="7"/>
      <c r="O264" s="144"/>
      <c r="P264" s="34"/>
      <c r="Q264" s="152"/>
      <c r="R264" s="151"/>
      <c r="S264" s="151"/>
      <c r="T264" s="166"/>
      <c r="U264" s="153"/>
    </row>
    <row r="265" spans="1:21" x14ac:dyDescent="0.3">
      <c r="A265" s="40"/>
      <c r="B265" s="40"/>
      <c r="C265" s="40"/>
      <c r="D265" s="39"/>
      <c r="E265" s="123"/>
      <c r="F265" s="60"/>
      <c r="G265" s="180"/>
      <c r="H265" s="181"/>
      <c r="I265" s="53"/>
      <c r="J265" s="62"/>
      <c r="K265" s="131"/>
      <c r="L265" s="132"/>
      <c r="M265" s="85"/>
      <c r="N265" s="7"/>
      <c r="O265" s="138"/>
      <c r="P265" s="146"/>
      <c r="Q265" s="152"/>
      <c r="R265" s="151"/>
      <c r="S265" s="151"/>
      <c r="T265" s="166"/>
      <c r="U265" s="153"/>
    </row>
    <row r="266" spans="1:21" x14ac:dyDescent="0.3">
      <c r="A266" s="40"/>
      <c r="B266" s="40"/>
      <c r="C266" s="40"/>
      <c r="D266" s="39"/>
      <c r="E266" s="123"/>
      <c r="F266" s="60"/>
      <c r="G266" s="180"/>
      <c r="H266" s="181"/>
      <c r="I266" s="53"/>
      <c r="J266" s="62"/>
      <c r="K266" s="126"/>
      <c r="L266" s="127"/>
      <c r="M266" s="71"/>
      <c r="N266" s="7"/>
      <c r="O266" s="144"/>
      <c r="P266" s="146"/>
      <c r="Q266" s="152"/>
      <c r="R266" s="151"/>
      <c r="S266" s="151"/>
      <c r="T266" s="166"/>
      <c r="U266" s="153"/>
    </row>
    <row r="267" spans="1:21" x14ac:dyDescent="0.3">
      <c r="A267" s="40"/>
      <c r="B267" s="40"/>
      <c r="C267" s="40"/>
      <c r="D267" s="39"/>
      <c r="E267" s="123"/>
      <c r="F267" s="60"/>
      <c r="G267" s="180"/>
      <c r="H267" s="181"/>
      <c r="I267" s="53"/>
      <c r="J267" s="62"/>
      <c r="K267" s="126"/>
      <c r="L267" s="127"/>
      <c r="M267" s="71"/>
      <c r="N267" s="7"/>
      <c r="O267" s="144"/>
      <c r="P267" s="146"/>
      <c r="Q267" s="152"/>
      <c r="R267" s="151"/>
      <c r="S267" s="151"/>
      <c r="T267" s="166"/>
      <c r="U267" s="153"/>
    </row>
    <row r="268" spans="1:21" x14ac:dyDescent="0.3">
      <c r="A268" s="40"/>
      <c r="B268" s="40"/>
      <c r="C268" s="40"/>
      <c r="D268" s="39"/>
      <c r="E268" s="123"/>
      <c r="F268" s="60"/>
      <c r="G268" s="180"/>
      <c r="H268" s="181"/>
      <c r="I268" s="53"/>
      <c r="J268" s="62"/>
      <c r="K268" s="131"/>
      <c r="L268" s="132"/>
      <c r="M268" s="85"/>
      <c r="N268" s="7"/>
      <c r="O268" s="144"/>
      <c r="P268" s="34"/>
      <c r="Q268" s="5"/>
      <c r="R268" s="151"/>
      <c r="S268" s="151"/>
      <c r="T268" s="166"/>
      <c r="U268" s="153"/>
    </row>
    <row r="269" spans="1:21" x14ac:dyDescent="0.3">
      <c r="A269" s="40"/>
      <c r="B269" s="40"/>
      <c r="C269" s="40"/>
      <c r="D269" s="39"/>
      <c r="E269" s="122"/>
      <c r="F269" s="59"/>
      <c r="G269" s="180"/>
      <c r="H269" s="181"/>
      <c r="I269" s="53"/>
      <c r="J269" s="62"/>
      <c r="K269" s="131"/>
      <c r="L269" s="132"/>
      <c r="M269" s="85"/>
      <c r="N269" s="7"/>
      <c r="O269" s="144"/>
      <c r="P269" s="146"/>
      <c r="Q269" s="152"/>
      <c r="R269" s="151"/>
      <c r="S269" s="151"/>
      <c r="T269" s="166"/>
      <c r="U269" s="153"/>
    </row>
    <row r="270" spans="1:21" x14ac:dyDescent="0.3">
      <c r="A270" s="40"/>
      <c r="B270" s="40"/>
      <c r="C270" s="40"/>
      <c r="D270" s="39"/>
      <c r="E270" s="122"/>
      <c r="F270" s="59"/>
      <c r="G270" s="180"/>
      <c r="H270" s="181"/>
      <c r="I270" s="53"/>
      <c r="J270" s="62"/>
      <c r="K270" s="131"/>
      <c r="L270" s="132"/>
      <c r="M270" s="85"/>
      <c r="N270" s="7"/>
      <c r="O270" s="144"/>
      <c r="P270" s="142"/>
      <c r="Q270" s="152"/>
      <c r="R270" s="151"/>
      <c r="S270" s="151"/>
      <c r="T270" s="166"/>
      <c r="U270" s="153"/>
    </row>
    <row r="271" spans="1:21" x14ac:dyDescent="0.3">
      <c r="A271" s="40"/>
      <c r="B271" s="40"/>
      <c r="C271" s="40"/>
      <c r="D271" s="39"/>
      <c r="E271" s="122"/>
      <c r="F271" s="59"/>
      <c r="G271" s="180"/>
      <c r="H271" s="181"/>
      <c r="I271" s="53"/>
      <c r="J271" s="62"/>
      <c r="K271" s="126"/>
      <c r="L271" s="127"/>
      <c r="M271" s="71"/>
      <c r="N271" s="7"/>
      <c r="O271" s="144"/>
      <c r="P271" s="34"/>
      <c r="Q271" s="152"/>
      <c r="R271" s="151"/>
      <c r="S271" s="151"/>
      <c r="T271" s="166"/>
      <c r="U271" s="153"/>
    </row>
    <row r="272" spans="1:21" x14ac:dyDescent="0.3">
      <c r="A272" s="40"/>
      <c r="B272" s="40"/>
      <c r="C272" s="40"/>
      <c r="D272" s="39"/>
      <c r="E272" s="123"/>
      <c r="F272" s="60"/>
      <c r="G272" s="180"/>
      <c r="H272" s="181"/>
      <c r="I272" s="53"/>
      <c r="J272" s="62"/>
      <c r="K272" s="131"/>
      <c r="L272" s="132"/>
      <c r="M272" s="85"/>
      <c r="N272" s="7"/>
      <c r="O272" s="144"/>
      <c r="P272" s="34"/>
      <c r="Q272" s="152"/>
      <c r="R272" s="151"/>
      <c r="S272" s="151"/>
      <c r="T272" s="166"/>
      <c r="U272" s="153"/>
    </row>
    <row r="273" spans="1:21" x14ac:dyDescent="0.3">
      <c r="A273" s="40"/>
      <c r="B273" s="40"/>
      <c r="C273" s="40"/>
      <c r="D273" s="39"/>
      <c r="E273" s="123"/>
      <c r="F273" s="60"/>
      <c r="G273" s="180"/>
      <c r="H273" s="181"/>
      <c r="I273" s="53"/>
      <c r="J273" s="62"/>
      <c r="K273" s="126"/>
      <c r="L273" s="127"/>
      <c r="M273" s="71"/>
      <c r="N273" s="7"/>
      <c r="O273" s="138"/>
      <c r="P273" s="34"/>
      <c r="Q273" s="5"/>
      <c r="R273" s="151"/>
      <c r="S273" s="151"/>
      <c r="T273" s="166"/>
      <c r="U273" s="153"/>
    </row>
    <row r="274" spans="1:21" x14ac:dyDescent="0.3">
      <c r="A274" s="40"/>
      <c r="B274" s="40"/>
      <c r="C274" s="40"/>
      <c r="D274" s="39"/>
      <c r="E274" s="123"/>
      <c r="F274" s="60"/>
      <c r="G274" s="180"/>
      <c r="H274" s="181"/>
      <c r="I274" s="53"/>
      <c r="J274" s="62"/>
      <c r="K274" s="126"/>
      <c r="L274" s="127"/>
      <c r="M274" s="71"/>
      <c r="N274" s="7"/>
      <c r="O274" s="138"/>
      <c r="P274" s="146"/>
      <c r="Q274" s="152"/>
      <c r="R274" s="151"/>
      <c r="S274" s="151"/>
      <c r="T274" s="166"/>
      <c r="U274" s="153"/>
    </row>
    <row r="275" spans="1:21" x14ac:dyDescent="0.3">
      <c r="A275" s="40"/>
      <c r="B275" s="40"/>
      <c r="C275" s="40"/>
      <c r="D275" s="39"/>
      <c r="E275" s="123"/>
      <c r="F275" s="60"/>
      <c r="G275" s="174"/>
      <c r="H275" s="176"/>
      <c r="I275" s="53"/>
      <c r="J275" s="62"/>
      <c r="K275" s="126"/>
      <c r="L275" s="127"/>
      <c r="M275" s="71"/>
      <c r="N275" s="7"/>
      <c r="O275" s="144"/>
      <c r="P275" s="146"/>
      <c r="Q275" s="5"/>
      <c r="R275" s="151"/>
      <c r="S275" s="151"/>
      <c r="T275" s="166"/>
      <c r="U275" s="153"/>
    </row>
    <row r="276" spans="1:21" x14ac:dyDescent="0.3">
      <c r="A276" s="40"/>
      <c r="B276" s="40"/>
      <c r="C276" s="40"/>
      <c r="D276" s="39"/>
      <c r="E276" s="123"/>
      <c r="F276" s="60"/>
      <c r="G276" s="180"/>
      <c r="H276" s="181"/>
      <c r="I276" s="53"/>
      <c r="J276" s="62"/>
      <c r="K276" s="126"/>
      <c r="L276" s="127"/>
      <c r="M276" s="71"/>
      <c r="N276" s="7"/>
      <c r="O276" s="138"/>
      <c r="P276" s="146"/>
      <c r="Q276" s="152"/>
      <c r="R276" s="151"/>
      <c r="S276" s="151"/>
      <c r="T276" s="166"/>
      <c r="U276" s="153"/>
    </row>
    <row r="277" spans="1:21" x14ac:dyDescent="0.3">
      <c r="A277" s="40"/>
      <c r="B277" s="40"/>
      <c r="C277" s="40"/>
      <c r="D277" s="39"/>
      <c r="E277" s="123"/>
      <c r="F277" s="60"/>
      <c r="G277" s="180"/>
      <c r="H277" s="181"/>
      <c r="I277" s="53"/>
      <c r="J277" s="62"/>
      <c r="K277" s="126"/>
      <c r="L277" s="127"/>
      <c r="M277" s="71"/>
      <c r="N277" s="7"/>
      <c r="O277" s="144"/>
      <c r="P277" s="146"/>
      <c r="Q277" s="152"/>
      <c r="R277" s="151"/>
      <c r="S277" s="151"/>
      <c r="T277" s="166"/>
      <c r="U277" s="153"/>
    </row>
    <row r="278" spans="1:21" x14ac:dyDescent="0.3">
      <c r="A278" s="40"/>
      <c r="B278" s="40"/>
      <c r="C278" s="40"/>
      <c r="D278" s="39"/>
      <c r="E278" s="123"/>
      <c r="F278" s="60"/>
      <c r="G278" s="180"/>
      <c r="H278" s="181"/>
      <c r="I278" s="53"/>
      <c r="J278" s="62"/>
      <c r="K278" s="131"/>
      <c r="L278" s="132"/>
      <c r="M278" s="85"/>
      <c r="N278" s="7"/>
      <c r="O278" s="144"/>
      <c r="P278" s="34"/>
      <c r="Q278" s="152"/>
      <c r="R278" s="151"/>
      <c r="S278" s="151"/>
      <c r="T278" s="166"/>
      <c r="U278" s="153"/>
    </row>
    <row r="279" spans="1:21" x14ac:dyDescent="0.3">
      <c r="A279" s="40"/>
      <c r="B279" s="40"/>
      <c r="C279" s="40"/>
      <c r="D279" s="39"/>
      <c r="E279" s="122"/>
      <c r="F279" s="59"/>
      <c r="G279" s="180"/>
      <c r="H279" s="181"/>
      <c r="I279" s="53"/>
      <c r="J279" s="62"/>
      <c r="K279" s="131"/>
      <c r="L279" s="132"/>
      <c r="M279" s="85"/>
      <c r="N279" s="7"/>
      <c r="O279" s="144"/>
      <c r="P279" s="34"/>
      <c r="Q279" s="5"/>
      <c r="R279" s="151"/>
      <c r="S279" s="151"/>
      <c r="T279" s="166"/>
      <c r="U279" s="153"/>
    </row>
    <row r="280" spans="1:21" x14ac:dyDescent="0.3">
      <c r="A280" s="40"/>
      <c r="B280" s="40"/>
      <c r="C280" s="40"/>
      <c r="D280" s="39"/>
      <c r="E280" s="122"/>
      <c r="F280" s="59"/>
      <c r="G280" s="180"/>
      <c r="H280" s="181"/>
      <c r="I280" s="53"/>
      <c r="J280" s="62"/>
      <c r="K280" s="131"/>
      <c r="L280" s="132"/>
      <c r="M280" s="85"/>
      <c r="N280" s="7"/>
      <c r="O280" s="144"/>
      <c r="P280" s="142"/>
      <c r="Q280" s="152"/>
      <c r="R280" s="151"/>
      <c r="S280" s="151"/>
      <c r="T280" s="166"/>
      <c r="U280" s="153"/>
    </row>
    <row r="281" spans="1:21" x14ac:dyDescent="0.3">
      <c r="A281" s="40"/>
      <c r="B281" s="40"/>
      <c r="C281" s="40"/>
      <c r="D281" s="39"/>
      <c r="E281" s="123"/>
      <c r="F281" s="60"/>
      <c r="G281" s="180"/>
      <c r="H281" s="181"/>
      <c r="I281" s="53"/>
      <c r="J281" s="62"/>
      <c r="K281" s="131"/>
      <c r="L281" s="132"/>
      <c r="M281" s="85"/>
      <c r="N281" s="7"/>
      <c r="O281" s="144"/>
      <c r="P281" s="146"/>
      <c r="Q281" s="152"/>
      <c r="R281" s="151"/>
      <c r="S281" s="151"/>
      <c r="T281" s="166"/>
      <c r="U281" s="153"/>
    </row>
    <row r="282" spans="1:21" x14ac:dyDescent="0.3">
      <c r="A282" s="40"/>
      <c r="B282" s="40"/>
      <c r="C282" s="40"/>
      <c r="D282" s="39"/>
      <c r="G282" s="180"/>
      <c r="H282" s="181"/>
      <c r="I282" s="53"/>
      <c r="J282" s="62"/>
      <c r="K282" s="126"/>
      <c r="L282" s="127"/>
      <c r="M282" s="71"/>
      <c r="N282" s="7"/>
      <c r="O282" s="144"/>
      <c r="P282" s="142"/>
      <c r="Q282" s="5"/>
      <c r="R282" s="151"/>
      <c r="S282" s="151"/>
      <c r="T282" s="166"/>
      <c r="U282" s="153"/>
    </row>
    <row r="283" spans="1:21" x14ac:dyDescent="0.3">
      <c r="A283" s="40"/>
      <c r="B283" s="40"/>
      <c r="C283" s="40"/>
      <c r="D283" s="39"/>
      <c r="E283" s="123"/>
      <c r="F283" s="60"/>
      <c r="G283" s="180"/>
      <c r="H283" s="181"/>
      <c r="I283" s="53"/>
      <c r="J283" s="62"/>
      <c r="K283" s="131"/>
      <c r="L283" s="132"/>
      <c r="M283" s="85"/>
      <c r="N283" s="7"/>
      <c r="O283" s="144"/>
      <c r="P283" s="142"/>
      <c r="Q283" s="5"/>
      <c r="R283" s="151"/>
      <c r="S283" s="151"/>
      <c r="T283" s="166"/>
      <c r="U283" s="153"/>
    </row>
    <row r="284" spans="1:21" x14ac:dyDescent="0.3">
      <c r="A284" s="40"/>
      <c r="B284" s="40"/>
      <c r="C284" s="40"/>
      <c r="D284" s="39"/>
      <c r="E284" s="122"/>
      <c r="F284" s="59"/>
      <c r="G284" s="180"/>
      <c r="H284" s="181"/>
      <c r="I284" s="53"/>
      <c r="J284" s="62"/>
      <c r="K284" s="131"/>
      <c r="L284" s="132"/>
      <c r="M284" s="85"/>
      <c r="N284" s="7"/>
      <c r="O284" s="144"/>
      <c r="P284" s="142"/>
      <c r="Q284" s="152"/>
      <c r="R284" s="151"/>
      <c r="S284" s="151"/>
      <c r="T284" s="166"/>
      <c r="U284" s="153"/>
    </row>
    <row r="285" spans="1:21" x14ac:dyDescent="0.3">
      <c r="A285" s="40"/>
      <c r="B285" s="40"/>
      <c r="C285" s="40"/>
      <c r="D285" s="39"/>
      <c r="E285" s="122"/>
      <c r="F285" s="59"/>
      <c r="G285" s="180"/>
      <c r="H285" s="181"/>
      <c r="I285" s="53"/>
      <c r="J285" s="62"/>
      <c r="K285" s="126"/>
      <c r="L285" s="127"/>
      <c r="M285" s="71"/>
      <c r="N285" s="7"/>
      <c r="O285" s="144"/>
      <c r="P285" s="142"/>
      <c r="Q285" s="152"/>
      <c r="R285" s="151"/>
      <c r="S285" s="151"/>
      <c r="T285" s="166"/>
      <c r="U285" s="153"/>
    </row>
    <row r="286" spans="1:21" x14ac:dyDescent="0.3">
      <c r="A286" s="40"/>
      <c r="B286" s="40"/>
      <c r="C286" s="40"/>
      <c r="D286" s="39"/>
      <c r="E286" s="123"/>
      <c r="F286" s="60"/>
      <c r="G286" s="180"/>
      <c r="H286" s="181"/>
      <c r="I286" s="53"/>
      <c r="J286" s="62"/>
      <c r="K286" s="131"/>
      <c r="L286" s="132"/>
      <c r="M286" s="85"/>
      <c r="N286" s="7"/>
      <c r="O286" s="138"/>
      <c r="P286" s="142"/>
      <c r="Q286" s="5"/>
      <c r="R286" s="151"/>
      <c r="S286" s="151"/>
      <c r="T286" s="166"/>
      <c r="U286" s="153"/>
    </row>
    <row r="287" spans="1:21" x14ac:dyDescent="0.3">
      <c r="A287" s="40"/>
      <c r="B287" s="40"/>
      <c r="C287" s="40"/>
      <c r="D287" s="39"/>
      <c r="E287" s="122"/>
      <c r="F287" s="59"/>
      <c r="G287" s="180"/>
      <c r="H287" s="181"/>
      <c r="I287" s="53"/>
      <c r="J287" s="62"/>
      <c r="K287" s="131"/>
      <c r="L287" s="132"/>
      <c r="M287" s="85"/>
      <c r="N287" s="7"/>
      <c r="O287" s="138"/>
      <c r="P287" s="142"/>
      <c r="Q287" s="5"/>
      <c r="R287" s="151"/>
      <c r="S287" s="151"/>
      <c r="T287" s="166"/>
      <c r="U287" s="153"/>
    </row>
    <row r="288" spans="1:21" x14ac:dyDescent="0.3">
      <c r="A288" s="40"/>
      <c r="B288" s="40"/>
      <c r="C288" s="40"/>
      <c r="D288" s="39"/>
      <c r="E288" s="122"/>
      <c r="F288" s="59"/>
      <c r="G288" s="180"/>
      <c r="H288" s="181"/>
      <c r="I288" s="53"/>
      <c r="J288" s="62"/>
      <c r="K288" s="131"/>
      <c r="L288" s="132"/>
      <c r="M288" s="85"/>
      <c r="N288" s="7"/>
      <c r="O288" s="144"/>
      <c r="P288" s="34"/>
      <c r="Q288" s="152"/>
      <c r="R288" s="151"/>
      <c r="S288" s="151"/>
      <c r="T288" s="166"/>
      <c r="U288" s="153"/>
    </row>
    <row r="289" spans="1:21" x14ac:dyDescent="0.3">
      <c r="A289" s="40"/>
      <c r="B289" s="40"/>
      <c r="C289" s="40"/>
      <c r="D289" s="39"/>
      <c r="E289" s="122"/>
      <c r="F289" s="59"/>
      <c r="G289" s="180"/>
      <c r="H289" s="181"/>
      <c r="I289" s="53"/>
      <c r="J289" s="62"/>
      <c r="K289" s="131"/>
      <c r="L289" s="132"/>
      <c r="M289" s="85"/>
      <c r="N289" s="7"/>
      <c r="O289" s="144"/>
      <c r="P289" s="146"/>
      <c r="Q289" s="152"/>
      <c r="R289" s="151"/>
      <c r="S289" s="151"/>
      <c r="T289" s="166"/>
      <c r="U289" s="153"/>
    </row>
    <row r="290" spans="1:21" x14ac:dyDescent="0.3">
      <c r="A290" s="40"/>
      <c r="B290" s="40"/>
      <c r="C290" s="40"/>
      <c r="D290" s="39"/>
      <c r="E290" s="122"/>
      <c r="F290" s="59"/>
      <c r="G290" s="180"/>
      <c r="H290" s="181"/>
      <c r="I290" s="53"/>
      <c r="J290" s="62"/>
      <c r="K290" s="131"/>
      <c r="L290" s="132"/>
      <c r="M290" s="85"/>
      <c r="N290" s="7"/>
      <c r="O290" s="144"/>
      <c r="P290" s="34"/>
      <c r="Q290" s="5"/>
      <c r="R290" s="151"/>
      <c r="S290" s="151"/>
      <c r="T290" s="166"/>
      <c r="U290" s="153"/>
    </row>
    <row r="291" spans="1:21" x14ac:dyDescent="0.3">
      <c r="A291" s="40"/>
      <c r="B291" s="40"/>
      <c r="C291" s="40"/>
      <c r="D291" s="39"/>
      <c r="E291" s="122"/>
      <c r="F291" s="59"/>
      <c r="G291" s="180"/>
      <c r="H291" s="181"/>
      <c r="I291" s="53"/>
      <c r="J291" s="62"/>
      <c r="K291" s="131"/>
      <c r="L291" s="132"/>
      <c r="M291" s="85"/>
      <c r="N291" s="7"/>
      <c r="O291" s="144"/>
      <c r="P291" s="34"/>
      <c r="Q291" s="5"/>
      <c r="R291" s="151"/>
      <c r="S291" s="151"/>
      <c r="T291" s="166"/>
      <c r="U291" s="153"/>
    </row>
    <row r="292" spans="1:21" x14ac:dyDescent="0.3">
      <c r="A292" s="40"/>
      <c r="B292" s="40"/>
      <c r="C292" s="40"/>
      <c r="D292" s="39"/>
      <c r="E292" s="122"/>
      <c r="F292" s="59"/>
      <c r="G292" s="171"/>
      <c r="H292" s="172"/>
      <c r="I292" s="53"/>
      <c r="J292" s="63"/>
      <c r="K292" s="129"/>
      <c r="L292" s="130"/>
      <c r="M292" s="73"/>
      <c r="N292" s="7"/>
      <c r="O292" s="144"/>
      <c r="P292" s="34"/>
      <c r="Q292" s="5"/>
      <c r="R292" s="151"/>
      <c r="S292" s="151"/>
      <c r="T292" s="166"/>
      <c r="U292" s="153"/>
    </row>
    <row r="293" spans="1:21" x14ac:dyDescent="0.3">
      <c r="A293" s="40"/>
      <c r="B293" s="40"/>
      <c r="C293" s="40"/>
      <c r="D293" s="39"/>
      <c r="E293" s="123"/>
      <c r="F293" s="60"/>
      <c r="G293" s="180"/>
      <c r="H293" s="181"/>
      <c r="I293" s="53"/>
      <c r="J293" s="62"/>
      <c r="K293" s="129"/>
      <c r="L293" s="130"/>
      <c r="M293" s="73"/>
      <c r="N293" s="7"/>
      <c r="O293" s="144"/>
      <c r="P293" s="142"/>
      <c r="Q293" s="5"/>
      <c r="R293" s="151"/>
      <c r="S293" s="151"/>
      <c r="T293" s="166"/>
      <c r="U293" s="153"/>
    </row>
    <row r="294" spans="1:21" x14ac:dyDescent="0.3">
      <c r="A294" s="40"/>
      <c r="B294" s="40"/>
      <c r="C294" s="40"/>
      <c r="D294" s="39"/>
      <c r="E294" s="123"/>
      <c r="F294" s="60"/>
      <c r="G294" s="180"/>
      <c r="H294" s="181"/>
      <c r="I294" s="53"/>
      <c r="J294" s="62"/>
      <c r="K294" s="129"/>
      <c r="L294" s="130"/>
      <c r="M294" s="73"/>
      <c r="N294" s="7"/>
      <c r="O294" s="144"/>
      <c r="P294" s="146"/>
      <c r="Q294" s="5"/>
      <c r="R294" s="151"/>
      <c r="S294" s="151"/>
      <c r="T294" s="166"/>
      <c r="U294" s="153"/>
    </row>
    <row r="295" spans="1:21" x14ac:dyDescent="0.3">
      <c r="A295" s="40"/>
      <c r="B295" s="40"/>
      <c r="C295" s="40"/>
      <c r="D295" s="39"/>
      <c r="E295" s="122"/>
      <c r="F295" s="59"/>
      <c r="G295" s="180"/>
      <c r="H295" s="181"/>
      <c r="I295" s="53"/>
      <c r="J295" s="62"/>
      <c r="K295" s="129"/>
      <c r="L295" s="130"/>
      <c r="M295" s="73"/>
      <c r="N295" s="7"/>
      <c r="O295" s="144"/>
      <c r="P295" s="34"/>
      <c r="Q295" s="152"/>
      <c r="R295" s="151"/>
      <c r="S295" s="151"/>
      <c r="T295" s="166"/>
      <c r="U295" s="153"/>
    </row>
    <row r="296" spans="1:21" x14ac:dyDescent="0.3">
      <c r="A296" s="40"/>
      <c r="B296" s="40"/>
      <c r="C296" s="40"/>
      <c r="D296" s="39"/>
      <c r="E296" s="122"/>
      <c r="F296" s="59"/>
      <c r="G296" s="180"/>
      <c r="H296" s="181"/>
      <c r="I296" s="53"/>
      <c r="J296" s="62"/>
      <c r="K296" s="129"/>
      <c r="L296" s="130"/>
      <c r="M296" s="73"/>
      <c r="N296" s="7"/>
      <c r="O296" s="144"/>
      <c r="P296" s="34"/>
      <c r="Q296" s="5"/>
      <c r="R296" s="151"/>
      <c r="S296" s="151"/>
      <c r="T296" s="166"/>
      <c r="U296" s="153"/>
    </row>
    <row r="297" spans="1:21" x14ac:dyDescent="0.3">
      <c r="A297" s="40"/>
      <c r="B297" s="40"/>
      <c r="C297" s="40"/>
      <c r="D297" s="39"/>
      <c r="E297" s="123"/>
      <c r="F297" s="60"/>
      <c r="G297" s="180"/>
      <c r="H297" s="181"/>
      <c r="I297" s="50"/>
      <c r="J297" s="62"/>
      <c r="K297" s="129"/>
      <c r="L297" s="130"/>
      <c r="M297" s="73"/>
      <c r="N297" s="7"/>
      <c r="O297" s="147"/>
      <c r="P297" s="34"/>
      <c r="Q297" s="5"/>
      <c r="R297" s="151"/>
      <c r="S297" s="151"/>
      <c r="T297" s="166"/>
      <c r="U297" s="153"/>
    </row>
    <row r="298" spans="1:21" x14ac:dyDescent="0.3">
      <c r="A298" s="40"/>
      <c r="B298" s="40"/>
      <c r="C298" s="40"/>
      <c r="D298" s="39"/>
      <c r="E298" s="122"/>
      <c r="F298" s="59"/>
      <c r="G298" s="180"/>
      <c r="H298" s="181"/>
      <c r="I298" s="53"/>
      <c r="J298" s="62"/>
      <c r="K298" s="126"/>
      <c r="L298" s="127"/>
      <c r="M298" s="71"/>
      <c r="N298" s="7"/>
      <c r="O298" s="144"/>
      <c r="P298" s="142"/>
      <c r="Q298" s="5"/>
      <c r="R298" s="151"/>
      <c r="S298" s="151"/>
      <c r="T298" s="166"/>
      <c r="U298" s="153"/>
    </row>
    <row r="299" spans="1:21" x14ac:dyDescent="0.3">
      <c r="A299" s="40"/>
      <c r="B299" s="40"/>
      <c r="C299" s="40"/>
      <c r="D299" s="39"/>
      <c r="E299" s="123"/>
      <c r="F299" s="60"/>
      <c r="G299" s="174"/>
      <c r="H299" s="176"/>
      <c r="I299" s="53"/>
      <c r="J299" s="62"/>
      <c r="K299" s="126"/>
      <c r="L299" s="127"/>
      <c r="M299" s="85"/>
      <c r="N299" s="7"/>
      <c r="O299" s="144"/>
      <c r="P299" s="142"/>
      <c r="Q299" s="5"/>
      <c r="R299" s="5"/>
      <c r="S299" s="5"/>
      <c r="U299" s="153"/>
    </row>
    <row r="300" spans="1:21" x14ac:dyDescent="0.3">
      <c r="A300" s="40"/>
      <c r="B300" s="40"/>
      <c r="C300" s="40"/>
      <c r="D300" s="39"/>
      <c r="E300" s="123"/>
      <c r="F300" s="60"/>
      <c r="G300" s="180"/>
      <c r="H300" s="181"/>
      <c r="I300" s="53"/>
      <c r="J300" s="62"/>
      <c r="K300" s="126"/>
      <c r="L300" s="127"/>
      <c r="M300" s="71"/>
      <c r="N300" s="7"/>
      <c r="O300" s="138"/>
      <c r="P300" s="142"/>
      <c r="Q300" s="5"/>
      <c r="R300" s="151"/>
      <c r="S300" s="151"/>
      <c r="T300" s="166"/>
      <c r="U300" s="153"/>
    </row>
    <row r="301" spans="1:21" x14ac:dyDescent="0.3">
      <c r="A301" s="40"/>
      <c r="B301" s="40"/>
      <c r="C301" s="40"/>
      <c r="D301" s="39"/>
      <c r="E301" s="123"/>
      <c r="F301" s="60"/>
      <c r="G301" s="180"/>
      <c r="H301" s="181"/>
      <c r="I301" s="53"/>
      <c r="J301" s="62"/>
      <c r="K301" s="126"/>
      <c r="L301" s="127"/>
      <c r="M301" s="71"/>
      <c r="N301" s="7"/>
      <c r="O301" s="144"/>
      <c r="P301" s="142"/>
      <c r="Q301" s="152"/>
      <c r="R301" s="151"/>
      <c r="S301" s="151"/>
      <c r="T301" s="166"/>
      <c r="U301" s="153"/>
    </row>
    <row r="302" spans="1:21" x14ac:dyDescent="0.3">
      <c r="A302" s="40"/>
      <c r="B302" s="40"/>
      <c r="C302" s="40"/>
      <c r="D302" s="39"/>
      <c r="E302" s="123"/>
      <c r="F302" s="60"/>
      <c r="G302" s="180"/>
      <c r="H302" s="181"/>
      <c r="I302" s="53"/>
      <c r="J302" s="62"/>
      <c r="K302" s="126"/>
      <c r="L302" s="127"/>
      <c r="M302" s="85"/>
      <c r="N302" s="7"/>
      <c r="O302" s="138"/>
      <c r="P302" s="34"/>
      <c r="Q302" s="5"/>
      <c r="R302" s="151"/>
      <c r="S302" s="151"/>
      <c r="T302" s="166"/>
      <c r="U302" s="153"/>
    </row>
    <row r="303" spans="1:21" x14ac:dyDescent="0.3">
      <c r="A303" s="40"/>
      <c r="B303" s="40"/>
      <c r="C303" s="40"/>
      <c r="D303" s="39"/>
      <c r="E303" s="123"/>
      <c r="F303" s="60"/>
      <c r="G303" s="180"/>
      <c r="H303" s="181"/>
      <c r="I303" s="53"/>
      <c r="J303" s="62"/>
      <c r="K303" s="126"/>
      <c r="L303" s="127"/>
      <c r="M303" s="71"/>
      <c r="N303" s="7"/>
      <c r="O303" s="144"/>
      <c r="P303" s="142"/>
      <c r="Q303" s="152"/>
      <c r="R303" s="151"/>
      <c r="S303" s="151"/>
      <c r="T303" s="166"/>
      <c r="U303" s="153"/>
    </row>
    <row r="304" spans="1:21" x14ac:dyDescent="0.3">
      <c r="A304" s="40"/>
      <c r="B304" s="40"/>
      <c r="C304" s="40"/>
      <c r="D304" s="39"/>
      <c r="E304" s="123"/>
      <c r="F304" s="60"/>
      <c r="G304" s="180"/>
      <c r="H304" s="181"/>
      <c r="I304" s="53"/>
      <c r="J304" s="62"/>
      <c r="K304" s="126"/>
      <c r="L304" s="127"/>
      <c r="M304" s="71"/>
      <c r="N304" s="7"/>
      <c r="O304" s="144"/>
      <c r="P304" s="34"/>
      <c r="Q304" s="5"/>
      <c r="R304" s="151"/>
      <c r="S304" s="151"/>
      <c r="T304" s="166"/>
      <c r="U304" s="153"/>
    </row>
    <row r="305" spans="1:21" x14ac:dyDescent="0.3">
      <c r="A305" s="40"/>
      <c r="B305" s="40"/>
      <c r="C305" s="40"/>
      <c r="D305" s="39"/>
      <c r="E305" s="123"/>
      <c r="F305" s="60"/>
      <c r="G305" s="171"/>
      <c r="H305" s="172"/>
      <c r="I305" s="53"/>
      <c r="J305" s="63"/>
      <c r="K305" s="126"/>
      <c r="L305" s="127"/>
      <c r="M305" s="71"/>
      <c r="N305" s="7"/>
      <c r="O305" s="144"/>
      <c r="P305" s="142"/>
      <c r="Q305" s="5"/>
      <c r="R305" s="151"/>
      <c r="S305" s="151"/>
      <c r="T305" s="166"/>
      <c r="U305" s="153"/>
    </row>
    <row r="306" spans="1:21" x14ac:dyDescent="0.3">
      <c r="A306" s="40"/>
      <c r="B306" s="40"/>
      <c r="C306" s="40"/>
      <c r="D306" s="39"/>
      <c r="E306" s="123"/>
      <c r="F306" s="60"/>
      <c r="G306" s="180"/>
      <c r="H306" s="181"/>
      <c r="I306" s="53"/>
      <c r="J306" s="62"/>
      <c r="K306" s="126"/>
      <c r="L306" s="127"/>
      <c r="M306" s="71"/>
      <c r="N306" s="7"/>
      <c r="O306" s="144"/>
      <c r="P306" s="142"/>
      <c r="Q306" s="5"/>
      <c r="R306" s="151"/>
      <c r="S306" s="151"/>
      <c r="T306" s="166"/>
      <c r="U306" s="153"/>
    </row>
    <row r="307" spans="1:21" x14ac:dyDescent="0.3">
      <c r="A307" s="40"/>
      <c r="B307" s="40"/>
      <c r="C307" s="40"/>
      <c r="D307" s="39"/>
      <c r="E307" s="123"/>
      <c r="F307" s="60"/>
      <c r="G307" s="180"/>
      <c r="H307" s="181"/>
      <c r="I307" s="53"/>
      <c r="J307" s="62"/>
      <c r="K307" s="126"/>
      <c r="L307" s="127"/>
      <c r="M307" s="71"/>
      <c r="N307" s="7"/>
      <c r="O307" s="144"/>
      <c r="P307" s="146"/>
      <c r="Q307" s="5"/>
      <c r="R307" s="151"/>
      <c r="S307" s="151"/>
      <c r="T307" s="166"/>
      <c r="U307" s="153"/>
    </row>
    <row r="308" spans="1:21" x14ac:dyDescent="0.3">
      <c r="A308" s="40"/>
      <c r="B308" s="40"/>
      <c r="C308" s="40"/>
      <c r="D308" s="39"/>
      <c r="E308" s="123"/>
      <c r="F308" s="60"/>
      <c r="G308" s="180"/>
      <c r="H308" s="181"/>
      <c r="I308" s="53"/>
      <c r="J308" s="62"/>
      <c r="K308" s="126"/>
      <c r="L308" s="127"/>
      <c r="M308" s="71"/>
      <c r="N308" s="7"/>
      <c r="O308" s="144"/>
      <c r="P308" s="34"/>
      <c r="Q308" s="5"/>
      <c r="R308" s="151"/>
      <c r="S308" s="151"/>
      <c r="T308" s="166"/>
      <c r="U308" s="153"/>
    </row>
    <row r="309" spans="1:21" x14ac:dyDescent="0.3">
      <c r="A309" s="40"/>
      <c r="B309" s="40"/>
      <c r="C309" s="40"/>
      <c r="D309" s="39"/>
      <c r="E309" s="123"/>
      <c r="F309" s="60"/>
      <c r="G309" s="180"/>
      <c r="H309" s="181"/>
      <c r="I309" s="53"/>
      <c r="J309" s="62"/>
      <c r="K309" s="126"/>
      <c r="L309" s="127"/>
      <c r="M309" s="71"/>
      <c r="N309" s="7"/>
      <c r="O309" s="144"/>
      <c r="P309" s="34"/>
      <c r="Q309" s="5"/>
      <c r="R309" s="151"/>
      <c r="S309" s="151"/>
      <c r="T309" s="166"/>
      <c r="U309" s="153"/>
    </row>
    <row r="310" spans="1:21" x14ac:dyDescent="0.3">
      <c r="A310" s="40"/>
      <c r="B310" s="40"/>
      <c r="C310" s="40"/>
      <c r="D310" s="39"/>
      <c r="E310" s="123"/>
      <c r="F310" s="60"/>
      <c r="G310" s="171"/>
      <c r="H310" s="172"/>
      <c r="I310" s="53"/>
      <c r="J310" s="63"/>
      <c r="K310" s="131"/>
      <c r="L310" s="132"/>
      <c r="M310" s="85"/>
      <c r="N310" s="7"/>
      <c r="O310" s="144"/>
      <c r="P310" s="146"/>
      <c r="Q310" s="5"/>
      <c r="R310" s="151"/>
      <c r="S310" s="151"/>
      <c r="T310" s="166"/>
      <c r="U310" s="153"/>
    </row>
    <row r="311" spans="1:21" x14ac:dyDescent="0.3">
      <c r="A311" s="40"/>
      <c r="B311" s="40"/>
      <c r="C311" s="40"/>
      <c r="D311" s="39"/>
      <c r="E311" s="122"/>
      <c r="F311" s="59"/>
      <c r="G311" s="174"/>
      <c r="H311" s="176"/>
      <c r="I311" s="53"/>
      <c r="J311" s="62"/>
      <c r="K311" s="126"/>
      <c r="L311" s="127"/>
      <c r="M311" s="85"/>
      <c r="N311" s="7"/>
      <c r="O311" s="144"/>
      <c r="P311" s="34"/>
      <c r="Q311" s="5"/>
      <c r="R311" s="151"/>
      <c r="S311" s="151"/>
      <c r="T311" s="166"/>
      <c r="U311" s="153"/>
    </row>
    <row r="312" spans="1:21" x14ac:dyDescent="0.3">
      <c r="A312" s="40"/>
      <c r="B312" s="40"/>
      <c r="C312" s="40"/>
      <c r="D312" s="39"/>
      <c r="E312" s="123"/>
      <c r="F312" s="60"/>
      <c r="G312" s="174"/>
      <c r="H312" s="176"/>
      <c r="I312" s="53"/>
      <c r="J312" s="62"/>
      <c r="K312" s="126"/>
      <c r="L312" s="127"/>
      <c r="M312" s="71"/>
      <c r="N312" s="7"/>
      <c r="O312" s="144"/>
      <c r="P312" s="146"/>
      <c r="Q312" s="152"/>
      <c r="R312" s="151"/>
      <c r="S312" s="151"/>
      <c r="T312" s="166"/>
      <c r="U312" s="153"/>
    </row>
    <row r="313" spans="1:21" x14ac:dyDescent="0.3">
      <c r="A313" s="40"/>
      <c r="B313" s="40"/>
      <c r="C313" s="40"/>
      <c r="D313" s="39"/>
      <c r="E313" s="123"/>
      <c r="F313" s="60"/>
      <c r="G313" s="180"/>
      <c r="H313" s="181"/>
      <c r="I313" s="53"/>
      <c r="J313" s="62"/>
      <c r="K313" s="126"/>
      <c r="L313" s="127"/>
      <c r="M313" s="71"/>
      <c r="N313" s="7"/>
      <c r="O313" s="144"/>
      <c r="P313" s="142"/>
      <c r="Q313" s="5"/>
      <c r="R313" s="151"/>
      <c r="S313" s="151"/>
      <c r="T313" s="166"/>
      <c r="U313" s="153"/>
    </row>
    <row r="314" spans="1:21" x14ac:dyDescent="0.3">
      <c r="A314" s="40"/>
      <c r="B314" s="40"/>
      <c r="C314" s="40"/>
      <c r="D314" s="39"/>
      <c r="E314" s="123"/>
      <c r="F314" s="60"/>
      <c r="G314" s="180"/>
      <c r="H314" s="181"/>
      <c r="I314" s="53"/>
      <c r="J314" s="62"/>
      <c r="K314" s="126"/>
      <c r="L314" s="127"/>
      <c r="M314" s="71"/>
      <c r="N314" s="7"/>
      <c r="O314" s="144"/>
      <c r="P314" s="142"/>
      <c r="Q314" s="5"/>
      <c r="R314" s="151"/>
      <c r="S314" s="151"/>
      <c r="T314" s="166"/>
      <c r="U314" s="153"/>
    </row>
    <row r="315" spans="1:21" x14ac:dyDescent="0.3">
      <c r="A315" s="40"/>
      <c r="B315" s="40"/>
      <c r="C315" s="40"/>
      <c r="D315" s="39"/>
      <c r="E315" s="123"/>
      <c r="F315" s="60"/>
      <c r="G315" s="180"/>
      <c r="H315" s="181"/>
      <c r="I315" s="53"/>
      <c r="J315" s="62"/>
      <c r="K315" s="126"/>
      <c r="L315" s="127"/>
      <c r="M315" s="71"/>
      <c r="N315" s="7"/>
      <c r="O315" s="138"/>
      <c r="P315" s="142"/>
      <c r="Q315" s="5"/>
      <c r="R315" s="151"/>
      <c r="S315" s="151"/>
      <c r="T315" s="166"/>
      <c r="U315" s="153"/>
    </row>
    <row r="316" spans="1:21" x14ac:dyDescent="0.3">
      <c r="A316" s="40"/>
      <c r="B316" s="40"/>
      <c r="C316" s="40"/>
      <c r="D316" s="39"/>
      <c r="E316" s="123"/>
      <c r="F316" s="60"/>
      <c r="G316" s="171"/>
      <c r="H316" s="172"/>
      <c r="I316" s="53"/>
      <c r="J316" s="62"/>
      <c r="K316" s="131"/>
      <c r="L316" s="132"/>
      <c r="M316" s="85"/>
      <c r="N316" s="7"/>
      <c r="O316" s="138"/>
      <c r="P316" s="142"/>
      <c r="Q316" s="5"/>
      <c r="R316" s="151"/>
      <c r="S316" s="151"/>
      <c r="T316" s="166"/>
      <c r="U316" s="153"/>
    </row>
    <row r="317" spans="1:21" x14ac:dyDescent="0.3">
      <c r="A317" s="40"/>
      <c r="B317" s="40"/>
      <c r="C317" s="40"/>
      <c r="D317" s="39"/>
      <c r="E317" s="123"/>
      <c r="F317" s="60"/>
      <c r="G317" s="180"/>
      <c r="H317" s="181"/>
      <c r="I317" s="53"/>
      <c r="J317" s="62"/>
      <c r="K317" s="131"/>
      <c r="L317" s="132"/>
      <c r="M317" s="85"/>
      <c r="N317" s="7"/>
      <c r="O317" s="144"/>
      <c r="P317" s="142"/>
      <c r="Q317" s="5"/>
      <c r="R317" s="151"/>
      <c r="S317" s="151"/>
      <c r="T317" s="166"/>
      <c r="U317" s="153"/>
    </row>
    <row r="318" spans="1:21" x14ac:dyDescent="0.3">
      <c r="A318" s="40"/>
      <c r="B318" s="40"/>
      <c r="C318" s="40"/>
      <c r="D318" s="39"/>
      <c r="G318" s="180"/>
      <c r="H318" s="181"/>
      <c r="I318" s="53"/>
      <c r="J318" s="62"/>
      <c r="K318" s="126"/>
      <c r="L318" s="127"/>
      <c r="M318" s="71"/>
      <c r="N318" s="7"/>
      <c r="O318" s="144"/>
      <c r="P318" s="142"/>
      <c r="Q318" s="5"/>
      <c r="R318" s="151"/>
      <c r="S318" s="151"/>
      <c r="T318" s="166"/>
      <c r="U318" s="153"/>
    </row>
    <row r="319" spans="1:21" x14ac:dyDescent="0.3">
      <c r="A319" s="40"/>
      <c r="B319" s="40"/>
      <c r="C319" s="40"/>
      <c r="D319" s="39"/>
      <c r="E319" s="123"/>
      <c r="F319" s="60"/>
      <c r="G319" s="180"/>
      <c r="H319" s="181"/>
      <c r="I319" s="53"/>
      <c r="J319" s="62"/>
      <c r="K319" s="126"/>
      <c r="L319" s="127"/>
      <c r="M319" s="71"/>
      <c r="N319" s="7"/>
      <c r="O319" s="144"/>
      <c r="P319" s="142"/>
      <c r="Q319" s="5"/>
      <c r="R319" s="151"/>
      <c r="S319" s="151"/>
      <c r="T319" s="166"/>
      <c r="U319" s="153"/>
    </row>
    <row r="320" spans="1:21" x14ac:dyDescent="0.3">
      <c r="A320" s="40"/>
      <c r="B320" s="40"/>
      <c r="C320" s="40"/>
      <c r="D320" s="39"/>
      <c r="E320" s="123"/>
      <c r="F320" s="60"/>
      <c r="G320" s="180"/>
      <c r="H320" s="181"/>
      <c r="I320" s="53"/>
      <c r="J320" s="62"/>
      <c r="K320" s="126"/>
      <c r="L320" s="127"/>
      <c r="M320" s="71"/>
      <c r="N320" s="7"/>
      <c r="O320" s="144"/>
      <c r="P320" s="142"/>
      <c r="Q320" s="5"/>
      <c r="R320" s="151"/>
      <c r="S320" s="151"/>
      <c r="T320" s="166"/>
      <c r="U320" s="153"/>
    </row>
    <row r="321" spans="1:21" x14ac:dyDescent="0.3">
      <c r="A321" s="40"/>
      <c r="B321" s="40"/>
      <c r="C321" s="40"/>
      <c r="D321" s="39"/>
      <c r="E321" s="123"/>
      <c r="F321" s="60"/>
      <c r="G321" s="180"/>
      <c r="H321" s="181"/>
      <c r="I321" s="53"/>
      <c r="J321" s="62"/>
      <c r="K321" s="136"/>
      <c r="L321" s="137"/>
      <c r="M321" s="93"/>
      <c r="N321" s="7"/>
      <c r="O321" s="144"/>
      <c r="P321" s="142"/>
      <c r="Q321" s="5"/>
      <c r="R321" s="151"/>
      <c r="S321" s="151"/>
      <c r="T321" s="166"/>
      <c r="U321" s="153"/>
    </row>
    <row r="322" spans="1:21" x14ac:dyDescent="0.3">
      <c r="A322" s="40"/>
      <c r="B322" s="40"/>
      <c r="C322" s="40"/>
      <c r="D322" s="39"/>
      <c r="E322" s="123"/>
      <c r="F322" s="60"/>
      <c r="G322" s="180"/>
      <c r="H322" s="181"/>
      <c r="I322" s="50"/>
      <c r="J322" s="62"/>
      <c r="K322" s="136"/>
      <c r="L322" s="137"/>
      <c r="M322" s="93"/>
      <c r="N322" s="7"/>
      <c r="O322" s="147"/>
      <c r="P322" s="146"/>
      <c r="Q322" s="5"/>
      <c r="R322" s="151"/>
      <c r="S322" s="151"/>
      <c r="T322" s="166"/>
      <c r="U322" s="153"/>
    </row>
    <row r="323" spans="1:21" x14ac:dyDescent="0.3">
      <c r="A323" s="2"/>
      <c r="B323" s="2"/>
      <c r="C323" s="2"/>
      <c r="D323" s="110"/>
      <c r="E323" s="122"/>
      <c r="F323" s="59"/>
      <c r="G323" s="174"/>
      <c r="H323" s="176"/>
      <c r="I323" s="50"/>
      <c r="J323" s="62"/>
      <c r="K323" s="136"/>
      <c r="L323" s="137"/>
      <c r="M323" s="93"/>
      <c r="N323" s="7"/>
      <c r="O323" s="138"/>
      <c r="P323" s="146"/>
      <c r="Q323" s="5"/>
      <c r="R323" s="151"/>
      <c r="S323" s="151"/>
      <c r="T323" s="166"/>
      <c r="U323" s="153"/>
    </row>
    <row r="324" spans="1:21" x14ac:dyDescent="0.3">
      <c r="A324" s="2"/>
      <c r="B324" s="2"/>
      <c r="C324" s="2"/>
      <c r="D324" s="110"/>
      <c r="E324" s="123"/>
      <c r="F324" s="60"/>
      <c r="G324" s="180"/>
      <c r="H324" s="181"/>
      <c r="I324" s="50"/>
      <c r="J324" s="62"/>
      <c r="K324" s="136"/>
      <c r="L324" s="137"/>
      <c r="M324" s="93"/>
      <c r="N324" s="7"/>
      <c r="O324" s="144"/>
      <c r="P324" s="34"/>
      <c r="Q324" s="5"/>
      <c r="R324" s="5"/>
      <c r="S324" s="5"/>
      <c r="T324" s="46"/>
      <c r="U324" s="153"/>
    </row>
    <row r="325" spans="1:21" x14ac:dyDescent="0.3">
      <c r="A325" s="2"/>
      <c r="B325" s="2"/>
      <c r="C325" s="2"/>
      <c r="D325" s="110"/>
      <c r="E325" s="122"/>
      <c r="F325" s="59"/>
      <c r="G325" s="180"/>
      <c r="H325" s="181"/>
      <c r="I325" s="50"/>
      <c r="J325" s="62"/>
      <c r="K325" s="129"/>
      <c r="L325" s="130"/>
      <c r="M325" s="73"/>
      <c r="N325" s="7"/>
      <c r="O325" s="144"/>
      <c r="P325" s="34"/>
      <c r="Q325" s="5"/>
      <c r="R325" s="152"/>
      <c r="S325" s="5"/>
      <c r="T325" s="46"/>
      <c r="U325" s="153"/>
    </row>
    <row r="326" spans="1:21" x14ac:dyDescent="0.3">
      <c r="A326" s="2"/>
      <c r="B326" s="2"/>
      <c r="C326" s="2"/>
      <c r="D326" s="110"/>
      <c r="E326" s="122"/>
      <c r="F326" s="59"/>
      <c r="G326" s="180"/>
      <c r="H326" s="181"/>
      <c r="I326" s="50"/>
      <c r="J326" s="62"/>
      <c r="K326" s="136"/>
      <c r="L326" s="137"/>
      <c r="M326" s="93"/>
      <c r="N326" s="7"/>
      <c r="O326" s="144"/>
      <c r="P326" s="146"/>
      <c r="Q326" s="5"/>
      <c r="R326" s="5"/>
      <c r="S326" s="5"/>
      <c r="T326" s="46"/>
      <c r="U326" s="153"/>
    </row>
    <row r="327" spans="1:21" x14ac:dyDescent="0.3">
      <c r="A327" s="2"/>
      <c r="B327" s="2"/>
      <c r="C327" s="2"/>
      <c r="D327" s="110"/>
      <c r="E327" s="122"/>
      <c r="F327" s="59"/>
      <c r="Q327" s="5"/>
      <c r="R327" s="5"/>
      <c r="S327" s="5"/>
      <c r="U327" s="153"/>
    </row>
    <row r="328" spans="1:21" x14ac:dyDescent="0.3">
      <c r="Q328" s="5"/>
      <c r="R328" s="5"/>
      <c r="S328" s="5"/>
      <c r="U328" s="153"/>
    </row>
  </sheetData>
  <mergeCells count="9">
    <mergeCell ref="Q148:S148"/>
    <mergeCell ref="Q138:S138"/>
    <mergeCell ref="Q173:S173"/>
    <mergeCell ref="A1:D1"/>
    <mergeCell ref="E1:H1"/>
    <mergeCell ref="K1:L1"/>
    <mergeCell ref="N1:O1"/>
    <mergeCell ref="P1:P2"/>
    <mergeCell ref="Q1:S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39997558519241921"/>
  </sheetPr>
  <dimension ref="A1:AE123"/>
  <sheetViews>
    <sheetView workbookViewId="0">
      <selection activeCell="K34" sqref="K34"/>
    </sheetView>
  </sheetViews>
  <sheetFormatPr defaultRowHeight="14.4" x14ac:dyDescent="0.3"/>
  <cols>
    <col min="1" max="1" width="10.6640625" style="164" customWidth="1"/>
    <col min="2" max="2" width="8.44140625" style="164" customWidth="1"/>
    <col min="3" max="3" width="25" style="169" bestFit="1" customWidth="1"/>
    <col min="4" max="4" width="13.5546875" style="67" customWidth="1"/>
    <col min="5" max="5" width="8.88671875" style="164"/>
    <col min="6" max="6" width="8.88671875" style="169"/>
    <col min="7" max="8" width="8.88671875" style="164"/>
    <col min="9" max="9" width="24.44140625" style="169" customWidth="1"/>
    <col min="10" max="10" width="9.109375" style="169" customWidth="1"/>
    <col min="11" max="16384" width="8.88671875" style="169"/>
  </cols>
  <sheetData>
    <row r="1" spans="1:31" ht="18" x14ac:dyDescent="0.35">
      <c r="A1" s="94"/>
      <c r="B1" s="94"/>
      <c r="C1" s="94"/>
      <c r="D1" s="66" t="s">
        <v>151</v>
      </c>
      <c r="E1" s="94"/>
      <c r="G1" s="37"/>
      <c r="H1" s="37"/>
      <c r="I1" s="38"/>
      <c r="J1" s="37"/>
    </row>
    <row r="2" spans="1:31" x14ac:dyDescent="0.3">
      <c r="A2" s="103" t="s">
        <v>93</v>
      </c>
      <c r="B2" s="103"/>
      <c r="C2" s="105"/>
      <c r="D2" s="102"/>
      <c r="E2" s="105"/>
      <c r="F2" s="19"/>
      <c r="G2" s="18" t="s">
        <v>94</v>
      </c>
      <c r="H2" s="18"/>
      <c r="I2" s="35"/>
      <c r="J2" s="36"/>
      <c r="L2" s="169" t="s">
        <v>195</v>
      </c>
    </row>
    <row r="3" spans="1:31" x14ac:dyDescent="0.3">
      <c r="A3" s="104" t="s">
        <v>28</v>
      </c>
      <c r="B3" s="104" t="s">
        <v>0</v>
      </c>
      <c r="C3" s="115" t="s">
        <v>29</v>
      </c>
      <c r="D3" s="272" t="s">
        <v>30</v>
      </c>
      <c r="E3" s="99" t="s">
        <v>31</v>
      </c>
      <c r="G3" s="104" t="s">
        <v>28</v>
      </c>
      <c r="H3" s="104" t="s">
        <v>0</v>
      </c>
      <c r="I3" s="101" t="s">
        <v>32</v>
      </c>
      <c r="J3" s="96" t="s">
        <v>31</v>
      </c>
      <c r="L3" s="169" t="s">
        <v>182</v>
      </c>
    </row>
    <row r="4" spans="1:31" x14ac:dyDescent="0.3">
      <c r="A4" s="21">
        <v>8158</v>
      </c>
      <c r="B4" s="21" t="s">
        <v>25</v>
      </c>
      <c r="C4" s="163" t="s">
        <v>103</v>
      </c>
      <c r="D4" s="23">
        <v>42059</v>
      </c>
      <c r="E4" s="24">
        <v>1.028791</v>
      </c>
      <c r="F4" s="100"/>
      <c r="G4" s="21">
        <v>8158</v>
      </c>
      <c r="H4" s="21" t="s">
        <v>25</v>
      </c>
      <c r="I4" s="163" t="s">
        <v>103</v>
      </c>
      <c r="J4" s="157">
        <v>1.028791</v>
      </c>
      <c r="K4" s="109"/>
      <c r="L4" s="169" t="s">
        <v>196</v>
      </c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</row>
    <row r="5" spans="1:31" x14ac:dyDescent="0.3">
      <c r="A5" s="21">
        <v>8158</v>
      </c>
      <c r="B5" s="21" t="s">
        <v>25</v>
      </c>
      <c r="C5" s="163" t="s">
        <v>104</v>
      </c>
      <c r="D5" s="23">
        <v>39022</v>
      </c>
      <c r="E5" s="24">
        <v>1.3908069999999999</v>
      </c>
      <c r="F5" s="100"/>
      <c r="G5" s="21">
        <v>8159</v>
      </c>
      <c r="H5" s="21" t="s">
        <v>25</v>
      </c>
      <c r="I5" s="163" t="s">
        <v>105</v>
      </c>
      <c r="J5" s="157">
        <v>3.8230689999999998</v>
      </c>
      <c r="K5" s="109"/>
      <c r="L5" s="169" t="s">
        <v>183</v>
      </c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</row>
    <row r="6" spans="1:31" s="268" customFormat="1" x14ac:dyDescent="0.3">
      <c r="A6" s="21"/>
      <c r="B6" s="21"/>
      <c r="C6" s="163"/>
      <c r="D6" s="23"/>
      <c r="E6" s="157">
        <f>SUM(E4:E5)</f>
        <v>2.4195979999999997</v>
      </c>
      <c r="F6" s="100"/>
      <c r="G6" s="21">
        <v>8168</v>
      </c>
      <c r="H6" s="21" t="s">
        <v>25</v>
      </c>
      <c r="I6" s="163" t="s">
        <v>184</v>
      </c>
      <c r="J6" s="157">
        <v>0.462339</v>
      </c>
      <c r="K6" s="109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</row>
    <row r="7" spans="1:31" x14ac:dyDescent="0.3">
      <c r="A7" s="21">
        <v>8159</v>
      </c>
      <c r="B7" s="21" t="s">
        <v>25</v>
      </c>
      <c r="C7" s="163" t="s">
        <v>105</v>
      </c>
      <c r="D7" s="23">
        <v>41421</v>
      </c>
      <c r="E7" s="157">
        <v>3.8230689999999998</v>
      </c>
      <c r="F7" s="100"/>
      <c r="G7" s="21">
        <v>8191</v>
      </c>
      <c r="H7" s="21" t="s">
        <v>25</v>
      </c>
      <c r="I7" s="163" t="s">
        <v>107</v>
      </c>
      <c r="J7" s="157">
        <v>1.078865</v>
      </c>
      <c r="K7" s="109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</row>
    <row r="8" spans="1:31" x14ac:dyDescent="0.3">
      <c r="A8" s="21">
        <v>8189</v>
      </c>
      <c r="B8" s="21" t="s">
        <v>25</v>
      </c>
      <c r="C8" s="163" t="s">
        <v>106</v>
      </c>
      <c r="D8" s="23">
        <v>31959</v>
      </c>
      <c r="E8" s="157">
        <v>0.27288200000000001</v>
      </c>
      <c r="F8" s="100"/>
      <c r="G8" s="21">
        <v>8207</v>
      </c>
      <c r="H8" s="21" t="s">
        <v>25</v>
      </c>
      <c r="I8" s="163" t="s">
        <v>109</v>
      </c>
      <c r="J8" s="157">
        <v>5.3472239999999998</v>
      </c>
      <c r="K8" s="109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</row>
    <row r="9" spans="1:31" x14ac:dyDescent="0.3">
      <c r="A9" s="21">
        <v>8191</v>
      </c>
      <c r="B9" s="21" t="s">
        <v>25</v>
      </c>
      <c r="C9" s="163" t="s">
        <v>107</v>
      </c>
      <c r="D9" s="23">
        <v>41214</v>
      </c>
      <c r="E9" s="24">
        <v>1.078865</v>
      </c>
      <c r="F9" s="100"/>
      <c r="G9" s="21">
        <v>8827</v>
      </c>
      <c r="H9" s="21" t="s">
        <v>25</v>
      </c>
      <c r="I9" s="163" t="s">
        <v>185</v>
      </c>
      <c r="J9" s="157">
        <v>4.3768000000000001E-2</v>
      </c>
      <c r="K9" s="109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</row>
    <row r="10" spans="1:31" x14ac:dyDescent="0.3">
      <c r="A10" s="21">
        <v>8191</v>
      </c>
      <c r="B10" s="21" t="s">
        <v>25</v>
      </c>
      <c r="C10" s="163" t="s">
        <v>108</v>
      </c>
      <c r="D10" s="23">
        <v>38377</v>
      </c>
      <c r="E10" s="24">
        <v>3.5223999999999998E-2</v>
      </c>
      <c r="F10" s="100"/>
      <c r="G10" s="21">
        <v>8837</v>
      </c>
      <c r="H10" s="21" t="s">
        <v>25</v>
      </c>
      <c r="I10" s="163" t="s">
        <v>119</v>
      </c>
      <c r="J10" s="157">
        <v>1.4202809999999999</v>
      </c>
      <c r="K10" s="109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</row>
    <row r="11" spans="1:31" s="268" customFormat="1" x14ac:dyDescent="0.3">
      <c r="A11" s="21"/>
      <c r="B11" s="21"/>
      <c r="C11" s="163"/>
      <c r="D11" s="23"/>
      <c r="E11" s="157">
        <f>SUM(E9:E10)</f>
        <v>1.1140889999999999</v>
      </c>
      <c r="F11" s="100"/>
      <c r="G11" s="21">
        <v>8875</v>
      </c>
      <c r="H11" s="21" t="s">
        <v>25</v>
      </c>
      <c r="I11" s="163" t="s">
        <v>186</v>
      </c>
      <c r="J11" s="157">
        <v>0.20782900000000001</v>
      </c>
      <c r="K11" s="109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</row>
    <row r="12" spans="1:31" x14ac:dyDescent="0.3">
      <c r="A12" s="21">
        <v>8207</v>
      </c>
      <c r="B12" s="21" t="s">
        <v>25</v>
      </c>
      <c r="C12" s="163" t="s">
        <v>109</v>
      </c>
      <c r="D12" s="23">
        <v>42795</v>
      </c>
      <c r="E12" s="24">
        <v>5.3471859999999998</v>
      </c>
      <c r="F12" s="100"/>
      <c r="G12" s="21">
        <v>9056</v>
      </c>
      <c r="H12" s="21" t="s">
        <v>25</v>
      </c>
      <c r="I12" s="163" t="s">
        <v>187</v>
      </c>
      <c r="J12" s="157">
        <v>0.51941700000000002</v>
      </c>
      <c r="K12" s="109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</row>
    <row r="13" spans="1:31" x14ac:dyDescent="0.3">
      <c r="A13" s="21">
        <v>8207</v>
      </c>
      <c r="B13" s="21" t="s">
        <v>25</v>
      </c>
      <c r="C13" s="163" t="s">
        <v>110</v>
      </c>
      <c r="D13" s="23">
        <v>37489</v>
      </c>
      <c r="E13" s="24">
        <v>29.997309999999999</v>
      </c>
      <c r="F13" s="100"/>
      <c r="G13" s="160">
        <v>9634</v>
      </c>
      <c r="H13" s="270" t="s">
        <v>25</v>
      </c>
      <c r="I13" s="199" t="s">
        <v>188</v>
      </c>
      <c r="J13" s="24">
        <v>0.41491800000000001</v>
      </c>
      <c r="K13" s="109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</row>
    <row r="14" spans="1:31" s="268" customFormat="1" x14ac:dyDescent="0.3">
      <c r="A14" s="21"/>
      <c r="B14" s="21"/>
      <c r="C14" s="163"/>
      <c r="D14" s="23"/>
      <c r="E14" s="157">
        <f>SUM(E12:E13)</f>
        <v>35.344495999999999</v>
      </c>
      <c r="F14" s="100"/>
      <c r="G14" s="160">
        <v>24418</v>
      </c>
      <c r="H14" s="270" t="s">
        <v>25</v>
      </c>
      <c r="I14" s="199" t="s">
        <v>189</v>
      </c>
      <c r="J14" s="24">
        <v>0.24829799999999999</v>
      </c>
      <c r="K14" s="109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</row>
    <row r="15" spans="1:31" x14ac:dyDescent="0.3">
      <c r="A15" s="21">
        <v>8311</v>
      </c>
      <c r="B15" s="21" t="s">
        <v>25</v>
      </c>
      <c r="C15" s="163" t="s">
        <v>111</v>
      </c>
      <c r="D15" s="23">
        <v>33055</v>
      </c>
      <c r="E15" s="157">
        <v>0.112105</v>
      </c>
      <c r="F15" s="100"/>
      <c r="G15" s="160">
        <v>24418</v>
      </c>
      <c r="H15" s="270" t="s">
        <v>25</v>
      </c>
      <c r="I15" s="199" t="s">
        <v>190</v>
      </c>
      <c r="J15" s="24">
        <v>0.24829799999999999</v>
      </c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</row>
    <row r="16" spans="1:31" x14ac:dyDescent="0.3">
      <c r="A16" s="21">
        <v>8323</v>
      </c>
      <c r="B16" s="21" t="s">
        <v>25</v>
      </c>
      <c r="C16" s="163" t="s">
        <v>112</v>
      </c>
      <c r="D16" s="23">
        <v>41841</v>
      </c>
      <c r="E16" s="157">
        <v>2.1037349999999999</v>
      </c>
      <c r="F16" s="100"/>
      <c r="G16" s="160">
        <v>24418</v>
      </c>
      <c r="H16" s="270" t="s">
        <v>25</v>
      </c>
      <c r="I16" s="199" t="s">
        <v>191</v>
      </c>
      <c r="J16" s="24">
        <v>0.24829799999999999</v>
      </c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</row>
    <row r="17" spans="1:31" x14ac:dyDescent="0.3">
      <c r="A17" s="21">
        <v>8808</v>
      </c>
      <c r="B17" s="21" t="s">
        <v>25</v>
      </c>
      <c r="C17" s="163" t="s">
        <v>113</v>
      </c>
      <c r="D17" s="23">
        <v>32874</v>
      </c>
      <c r="E17" s="157">
        <v>4.0509389999999996</v>
      </c>
      <c r="F17" s="100"/>
      <c r="G17" s="160"/>
      <c r="H17" s="270"/>
      <c r="I17" s="280"/>
      <c r="J17" s="157">
        <f>SUM(J13:J16)</f>
        <v>1.1598120000000001</v>
      </c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</row>
    <row r="18" spans="1:31" x14ac:dyDescent="0.3">
      <c r="A18" s="21">
        <v>8812</v>
      </c>
      <c r="B18" s="21" t="s">
        <v>25</v>
      </c>
      <c r="C18" s="163" t="s">
        <v>114</v>
      </c>
      <c r="D18" s="23">
        <v>38852</v>
      </c>
      <c r="E18" s="157">
        <v>0.18470700000000001</v>
      </c>
      <c r="F18" s="100"/>
      <c r="G18" s="160">
        <v>24422</v>
      </c>
      <c r="H18" s="270" t="s">
        <v>25</v>
      </c>
      <c r="I18" s="280" t="s">
        <v>189</v>
      </c>
      <c r="J18" s="24">
        <v>1.2875490000000001</v>
      </c>
      <c r="K18" s="109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</row>
    <row r="19" spans="1:31" x14ac:dyDescent="0.3">
      <c r="A19" s="21">
        <v>8813</v>
      </c>
      <c r="B19" s="21" t="s">
        <v>25</v>
      </c>
      <c r="C19" s="163" t="s">
        <v>115</v>
      </c>
      <c r="D19" s="23">
        <v>38614</v>
      </c>
      <c r="E19" s="24">
        <v>0.91295999999999999</v>
      </c>
      <c r="F19" s="100"/>
      <c r="G19" s="160">
        <v>24422</v>
      </c>
      <c r="H19" s="270" t="s">
        <v>25</v>
      </c>
      <c r="I19" s="280" t="s">
        <v>190</v>
      </c>
      <c r="J19" s="24">
        <v>1.2875490000000001</v>
      </c>
      <c r="K19" s="109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</row>
    <row r="20" spans="1:31" x14ac:dyDescent="0.3">
      <c r="A20" s="21">
        <v>8813</v>
      </c>
      <c r="B20" s="21" t="s">
        <v>25</v>
      </c>
      <c r="C20" s="163" t="s">
        <v>116</v>
      </c>
      <c r="D20" s="23">
        <v>35247</v>
      </c>
      <c r="E20" s="24">
        <v>1.468906</v>
      </c>
      <c r="F20" s="100"/>
      <c r="G20" s="160">
        <v>24422</v>
      </c>
      <c r="H20" s="270" t="s">
        <v>25</v>
      </c>
      <c r="I20" s="280" t="s">
        <v>191</v>
      </c>
      <c r="J20" s="24">
        <v>1.2875490000000001</v>
      </c>
      <c r="K20" s="109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</row>
    <row r="21" spans="1:31" s="268" customFormat="1" x14ac:dyDescent="0.3">
      <c r="A21" s="21"/>
      <c r="B21" s="21"/>
      <c r="C21" s="163"/>
      <c r="D21" s="23"/>
      <c r="E21" s="157">
        <f>SUM(E19:E20)</f>
        <v>2.381866</v>
      </c>
      <c r="F21" s="100"/>
      <c r="G21" s="160"/>
      <c r="H21" s="270"/>
      <c r="I21" s="280"/>
      <c r="J21" s="157">
        <f>SUM(J18:J20)</f>
        <v>3.8626469999999999</v>
      </c>
      <c r="K21" s="109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</row>
    <row r="22" spans="1:31" x14ac:dyDescent="0.3">
      <c r="A22" s="21">
        <v>8814</v>
      </c>
      <c r="B22" s="21" t="s">
        <v>25</v>
      </c>
      <c r="C22" s="163" t="s">
        <v>117</v>
      </c>
      <c r="D22" s="23">
        <v>39101</v>
      </c>
      <c r="E22" s="24">
        <v>2.1604040000000002</v>
      </c>
      <c r="F22" s="100"/>
      <c r="G22" s="160">
        <v>8873</v>
      </c>
      <c r="H22" s="270" t="s">
        <v>25</v>
      </c>
      <c r="I22" s="280" t="s">
        <v>192</v>
      </c>
      <c r="J22" s="157">
        <v>5.6353739999999997</v>
      </c>
      <c r="K22" s="109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</row>
    <row r="23" spans="1:31" x14ac:dyDescent="0.3">
      <c r="A23" s="21">
        <v>8814</v>
      </c>
      <c r="B23" s="21" t="s">
        <v>25</v>
      </c>
      <c r="C23" s="163" t="s">
        <v>118</v>
      </c>
      <c r="D23" s="23">
        <v>39022</v>
      </c>
      <c r="E23" s="24">
        <v>7.5598669999999997</v>
      </c>
      <c r="F23" s="279"/>
      <c r="G23" s="267"/>
      <c r="H23" s="81"/>
      <c r="I23" s="68"/>
      <c r="J23" s="74">
        <f>SUM(J4:J12)+J17+J21+J22</f>
        <v>24.589416</v>
      </c>
      <c r="K23" s="109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</row>
    <row r="24" spans="1:31" s="268" customFormat="1" x14ac:dyDescent="0.3">
      <c r="A24" s="21"/>
      <c r="B24" s="21"/>
      <c r="C24" s="163"/>
      <c r="D24" s="23"/>
      <c r="E24" s="157">
        <f>SUM(E22:E23)</f>
        <v>9.7202710000000003</v>
      </c>
      <c r="F24" s="100"/>
      <c r="G24" s="160">
        <v>10113</v>
      </c>
      <c r="H24" s="270" t="s">
        <v>2</v>
      </c>
      <c r="I24" s="280" t="s">
        <v>154</v>
      </c>
      <c r="J24" s="157">
        <v>5.160399</v>
      </c>
      <c r="K24" s="109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</row>
    <row r="25" spans="1:31" x14ac:dyDescent="0.3">
      <c r="A25" s="21">
        <v>8837</v>
      </c>
      <c r="B25" s="21" t="s">
        <v>25</v>
      </c>
      <c r="C25" s="163" t="s">
        <v>119</v>
      </c>
      <c r="D25" s="23">
        <v>41851</v>
      </c>
      <c r="E25" s="157">
        <v>1.42028</v>
      </c>
      <c r="F25" s="100"/>
      <c r="G25" s="267"/>
      <c r="H25" s="81"/>
      <c r="I25" s="68"/>
      <c r="J25" s="74">
        <f>SUM(J24)</f>
        <v>5.160399</v>
      </c>
      <c r="K25" s="109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</row>
    <row r="26" spans="1:31" x14ac:dyDescent="0.3">
      <c r="A26" s="160">
        <v>8857</v>
      </c>
      <c r="B26" s="160" t="s">
        <v>25</v>
      </c>
      <c r="C26" s="199" t="s">
        <v>120</v>
      </c>
      <c r="D26" s="197">
        <v>18415</v>
      </c>
      <c r="E26" s="157">
        <v>0.47464899999999999</v>
      </c>
      <c r="F26" s="100"/>
      <c r="G26" s="160">
        <v>21638</v>
      </c>
      <c r="H26" s="270" t="s">
        <v>46</v>
      </c>
      <c r="I26" s="280" t="s">
        <v>193</v>
      </c>
      <c r="J26" s="284">
        <v>0.55909500000000001</v>
      </c>
      <c r="K26" s="109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</row>
    <row r="27" spans="1:31" x14ac:dyDescent="0.3">
      <c r="A27" s="160">
        <v>8860</v>
      </c>
      <c r="B27" s="160" t="s">
        <v>25</v>
      </c>
      <c r="C27" s="199" t="s">
        <v>121</v>
      </c>
      <c r="D27" s="197">
        <v>37641</v>
      </c>
      <c r="E27" s="90">
        <v>1.0132300000000001</v>
      </c>
      <c r="F27" s="100"/>
      <c r="G27" s="160">
        <v>21640</v>
      </c>
      <c r="H27" s="270" t="s">
        <v>46</v>
      </c>
      <c r="I27" s="280" t="s">
        <v>169</v>
      </c>
      <c r="J27" s="284">
        <v>0.86589499999999997</v>
      </c>
      <c r="K27" s="109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</row>
    <row r="28" spans="1:31" x14ac:dyDescent="0.3">
      <c r="A28" s="160">
        <v>8860</v>
      </c>
      <c r="B28" s="160" t="s">
        <v>25</v>
      </c>
      <c r="C28" s="199" t="s">
        <v>120</v>
      </c>
      <c r="D28" s="197">
        <v>18415</v>
      </c>
      <c r="E28" s="90">
        <v>1.134009</v>
      </c>
      <c r="F28" s="100"/>
      <c r="G28" s="160">
        <v>21662</v>
      </c>
      <c r="H28" s="270" t="s">
        <v>46</v>
      </c>
      <c r="I28" s="280" t="s">
        <v>194</v>
      </c>
      <c r="J28" s="284">
        <v>0.33562700000000001</v>
      </c>
      <c r="K28" s="109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</row>
    <row r="29" spans="1:31" s="268" customFormat="1" x14ac:dyDescent="0.3">
      <c r="A29" s="160"/>
      <c r="B29" s="160"/>
      <c r="C29" s="199"/>
      <c r="D29" s="197"/>
      <c r="E29" s="157">
        <f>SUM(E27:E28)</f>
        <v>2.1472389999999999</v>
      </c>
      <c r="F29" s="100"/>
      <c r="G29" s="160">
        <v>21725</v>
      </c>
      <c r="H29" s="270" t="s">
        <v>46</v>
      </c>
      <c r="I29" s="280" t="s">
        <v>177</v>
      </c>
      <c r="J29" s="284">
        <v>1.9111959999999999</v>
      </c>
      <c r="K29" s="109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</row>
    <row r="30" spans="1:31" x14ac:dyDescent="0.3">
      <c r="A30" s="160">
        <v>8875</v>
      </c>
      <c r="B30" s="160" t="s">
        <v>25</v>
      </c>
      <c r="C30" s="199" t="s">
        <v>122</v>
      </c>
      <c r="D30" s="197">
        <v>33512</v>
      </c>
      <c r="E30" s="24">
        <v>0.50867200000000001</v>
      </c>
      <c r="F30" s="100"/>
      <c r="G30" s="160">
        <v>21761</v>
      </c>
      <c r="H30" s="270" t="s">
        <v>46</v>
      </c>
      <c r="I30" s="280" t="s">
        <v>180</v>
      </c>
      <c r="J30" s="284">
        <v>0.18257000000000001</v>
      </c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</row>
    <row r="31" spans="1:31" x14ac:dyDescent="0.3">
      <c r="A31" s="160">
        <v>8875</v>
      </c>
      <c r="B31" s="160" t="s">
        <v>25</v>
      </c>
      <c r="C31" s="199" t="s">
        <v>123</v>
      </c>
      <c r="D31" s="197">
        <v>32721</v>
      </c>
      <c r="E31" s="90">
        <v>12.67318</v>
      </c>
      <c r="F31" s="100"/>
      <c r="G31" s="267"/>
      <c r="H31" s="81"/>
      <c r="I31" s="68"/>
      <c r="J31" s="74">
        <f>SUM(J26:J30)</f>
        <v>3.8543829999999999</v>
      </c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</row>
    <row r="32" spans="1:31" s="268" customFormat="1" x14ac:dyDescent="0.3">
      <c r="A32" s="160"/>
      <c r="B32" s="160"/>
      <c r="C32" s="199"/>
      <c r="D32" s="197"/>
      <c r="E32" s="157">
        <f>SUM(E30:E31)</f>
        <v>13.181852000000001</v>
      </c>
      <c r="F32" s="10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spans="1:31" x14ac:dyDescent="0.3">
      <c r="A33" s="160">
        <v>8877</v>
      </c>
      <c r="B33" s="160" t="s">
        <v>25</v>
      </c>
      <c r="C33" s="199" t="s">
        <v>120</v>
      </c>
      <c r="D33" s="197">
        <v>29007</v>
      </c>
      <c r="E33" s="157">
        <v>0.53371400000000002</v>
      </c>
      <c r="F33" s="100"/>
      <c r="G33" s="111"/>
      <c r="H33" s="29"/>
      <c r="I33" s="100"/>
      <c r="J33" s="112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</row>
    <row r="34" spans="1:31" x14ac:dyDescent="0.3">
      <c r="A34" s="160">
        <v>8880</v>
      </c>
      <c r="B34" s="160" t="s">
        <v>25</v>
      </c>
      <c r="C34" s="199" t="s">
        <v>124</v>
      </c>
      <c r="D34" s="197">
        <v>35977</v>
      </c>
      <c r="E34" s="157">
        <v>0.593198</v>
      </c>
      <c r="F34" s="100"/>
      <c r="G34" s="29"/>
      <c r="H34" s="29"/>
      <c r="I34" s="30"/>
      <c r="J34" s="112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spans="1:31" x14ac:dyDescent="0.3">
      <c r="A35" s="160">
        <v>8882</v>
      </c>
      <c r="B35" s="160" t="s">
        <v>25</v>
      </c>
      <c r="C35" s="199" t="s">
        <v>125</v>
      </c>
      <c r="D35" s="197">
        <v>35977</v>
      </c>
      <c r="E35" s="157">
        <v>1.4257629999999999</v>
      </c>
      <c r="F35" s="100"/>
      <c r="G35" s="29"/>
      <c r="H35" s="29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</row>
    <row r="36" spans="1:31" x14ac:dyDescent="0.3">
      <c r="A36" s="160">
        <v>8883</v>
      </c>
      <c r="B36" s="160" t="s">
        <v>25</v>
      </c>
      <c r="C36" s="199" t="s">
        <v>126</v>
      </c>
      <c r="D36" s="197">
        <v>38176</v>
      </c>
      <c r="E36" s="157">
        <v>2.1042679999999998</v>
      </c>
      <c r="F36" s="100"/>
      <c r="G36" s="29"/>
      <c r="H36" s="29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spans="1:31" x14ac:dyDescent="0.3">
      <c r="A37" s="160">
        <v>8888</v>
      </c>
      <c r="B37" s="160" t="s">
        <v>25</v>
      </c>
      <c r="C37" s="199" t="s">
        <v>127</v>
      </c>
      <c r="D37" s="197">
        <v>42086</v>
      </c>
      <c r="E37" s="24">
        <v>3.272799</v>
      </c>
      <c r="F37" s="100"/>
      <c r="G37" s="29"/>
      <c r="H37" s="29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</row>
    <row r="38" spans="1:31" x14ac:dyDescent="0.3">
      <c r="A38" s="160">
        <v>8888</v>
      </c>
      <c r="B38" s="160" t="s">
        <v>25</v>
      </c>
      <c r="C38" s="199" t="s">
        <v>128</v>
      </c>
      <c r="D38" s="197">
        <v>42108</v>
      </c>
      <c r="E38" s="24">
        <v>1.6805030000000001</v>
      </c>
      <c r="F38" s="100"/>
      <c r="G38" s="29"/>
      <c r="H38" s="29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</row>
    <row r="39" spans="1:31" s="268" customFormat="1" x14ac:dyDescent="0.3">
      <c r="A39" s="160"/>
      <c r="B39" s="160"/>
      <c r="C39" s="199"/>
      <c r="D39" s="197"/>
      <c r="E39" s="157">
        <f>SUM(E37:E38)</f>
        <v>4.9533019999999999</v>
      </c>
      <c r="F39" s="100"/>
      <c r="G39" s="29"/>
      <c r="H39" s="29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</row>
    <row r="40" spans="1:31" x14ac:dyDescent="0.3">
      <c r="A40" s="160">
        <v>8889</v>
      </c>
      <c r="B40" s="160" t="s">
        <v>25</v>
      </c>
      <c r="C40" s="199" t="s">
        <v>129</v>
      </c>
      <c r="D40" s="197">
        <v>39264</v>
      </c>
      <c r="E40" s="24">
        <v>8.8300000000000003E-2</v>
      </c>
      <c r="F40" s="30"/>
      <c r="G40" s="29"/>
      <c r="H40" s="29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</row>
    <row r="41" spans="1:31" x14ac:dyDescent="0.3">
      <c r="A41" s="160">
        <v>8889</v>
      </c>
      <c r="B41" s="160" t="s">
        <v>25</v>
      </c>
      <c r="C41" s="199" t="s">
        <v>130</v>
      </c>
      <c r="D41" s="197">
        <v>38718</v>
      </c>
      <c r="E41" s="24">
        <v>0.482458</v>
      </c>
      <c r="F41" s="30"/>
      <c r="G41" s="29"/>
      <c r="H41" s="29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</row>
    <row r="42" spans="1:31" s="268" customFormat="1" x14ac:dyDescent="0.3">
      <c r="A42" s="160"/>
      <c r="B42" s="160"/>
      <c r="C42" s="199"/>
      <c r="D42" s="197"/>
      <c r="E42" s="157">
        <f>SUM(E40:E41)</f>
        <v>0.57075799999999999</v>
      </c>
      <c r="F42" s="30"/>
      <c r="G42" s="29"/>
      <c r="H42" s="29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</row>
    <row r="43" spans="1:31" x14ac:dyDescent="0.3">
      <c r="A43" s="160">
        <v>8890</v>
      </c>
      <c r="B43" s="160" t="s">
        <v>25</v>
      </c>
      <c r="C43" s="199" t="s">
        <v>131</v>
      </c>
      <c r="D43" s="197">
        <v>39941</v>
      </c>
      <c r="E43" s="157">
        <v>0.36340099999999997</v>
      </c>
      <c r="F43" s="30"/>
      <c r="G43" s="29"/>
      <c r="H43" s="29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</row>
    <row r="44" spans="1:31" x14ac:dyDescent="0.3">
      <c r="A44" s="160">
        <v>8910</v>
      </c>
      <c r="B44" s="160" t="s">
        <v>25</v>
      </c>
      <c r="C44" s="199" t="s">
        <v>132</v>
      </c>
      <c r="D44" s="197">
        <v>31503</v>
      </c>
      <c r="E44" s="157">
        <v>0.65603100000000003</v>
      </c>
      <c r="F44" s="30"/>
      <c r="G44" s="29"/>
      <c r="H44" s="29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</row>
    <row r="45" spans="1:31" x14ac:dyDescent="0.3">
      <c r="A45" s="160">
        <v>8912</v>
      </c>
      <c r="B45" s="160" t="s">
        <v>25</v>
      </c>
      <c r="C45" s="199" t="s">
        <v>133</v>
      </c>
      <c r="D45" s="197">
        <v>31898</v>
      </c>
      <c r="E45" s="24">
        <v>7.3152999999999996E-2</v>
      </c>
      <c r="F45" s="30"/>
      <c r="G45" s="29"/>
      <c r="H45" s="29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</row>
    <row r="46" spans="1:31" x14ac:dyDescent="0.3">
      <c r="A46" s="160">
        <v>8912</v>
      </c>
      <c r="B46" s="160" t="s">
        <v>25</v>
      </c>
      <c r="C46" s="199" t="s">
        <v>134</v>
      </c>
      <c r="D46" s="197">
        <v>42695</v>
      </c>
      <c r="E46" s="24">
        <v>1.9209799999999999</v>
      </c>
      <c r="F46" s="30"/>
      <c r="G46" s="29"/>
      <c r="H46" s="29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</row>
    <row r="47" spans="1:31" x14ac:dyDescent="0.3">
      <c r="A47" s="160">
        <v>8912</v>
      </c>
      <c r="B47" s="160" t="s">
        <v>25</v>
      </c>
      <c r="C47" s="199" t="s">
        <v>135</v>
      </c>
      <c r="D47" s="197">
        <v>42695</v>
      </c>
      <c r="E47" s="24">
        <v>3.6388180000000001</v>
      </c>
      <c r="F47" s="30"/>
      <c r="G47" s="29"/>
      <c r="H47" s="29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</row>
    <row r="48" spans="1:31" x14ac:dyDescent="0.3">
      <c r="A48" s="160">
        <v>8912</v>
      </c>
      <c r="B48" s="160" t="s">
        <v>25</v>
      </c>
      <c r="C48" s="199" t="s">
        <v>133</v>
      </c>
      <c r="D48" s="197">
        <v>31898</v>
      </c>
      <c r="E48" s="24">
        <v>1.5458320000000001</v>
      </c>
      <c r="F48" s="30"/>
      <c r="G48" s="29"/>
      <c r="H48" s="29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</row>
    <row r="49" spans="1:31" x14ac:dyDescent="0.3">
      <c r="A49" s="160">
        <v>8912</v>
      </c>
      <c r="B49" s="160" t="s">
        <v>25</v>
      </c>
      <c r="C49" s="199" t="s">
        <v>136</v>
      </c>
      <c r="D49" s="197">
        <v>42695</v>
      </c>
      <c r="E49" s="24">
        <v>1.5458320000000001</v>
      </c>
      <c r="F49" s="30"/>
      <c r="G49" s="29"/>
      <c r="H49" s="29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</row>
    <row r="50" spans="1:31" x14ac:dyDescent="0.3">
      <c r="A50" s="160">
        <v>8912</v>
      </c>
      <c r="B50" s="160" t="s">
        <v>25</v>
      </c>
      <c r="C50" s="199" t="s">
        <v>133</v>
      </c>
      <c r="D50" s="197">
        <v>31898</v>
      </c>
      <c r="E50" s="24">
        <v>3.1952000000000001E-2</v>
      </c>
      <c r="F50" s="30"/>
      <c r="G50" s="29"/>
      <c r="H50" s="29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</row>
    <row r="51" spans="1:31" x14ac:dyDescent="0.3">
      <c r="A51" s="160">
        <v>8912</v>
      </c>
      <c r="B51" s="160" t="s">
        <v>25</v>
      </c>
      <c r="C51" s="199" t="s">
        <v>135</v>
      </c>
      <c r="D51" s="197">
        <v>42695</v>
      </c>
      <c r="E51" s="24">
        <v>3.1952000000000001E-2</v>
      </c>
      <c r="F51" s="30"/>
      <c r="G51" s="29"/>
      <c r="H51" s="29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</row>
    <row r="52" spans="1:31" s="268" customFormat="1" x14ac:dyDescent="0.3">
      <c r="A52" s="160"/>
      <c r="B52" s="160"/>
      <c r="C52" s="199"/>
      <c r="D52" s="197"/>
      <c r="E52" s="157">
        <f>SUM(E45:E51)</f>
        <v>8.7885190000000009</v>
      </c>
      <c r="F52" s="30"/>
      <c r="G52" s="29"/>
      <c r="H52" s="29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</row>
    <row r="53" spans="1:31" x14ac:dyDescent="0.3">
      <c r="A53" s="160">
        <v>9027</v>
      </c>
      <c r="B53" s="160" t="s">
        <v>25</v>
      </c>
      <c r="C53" s="199" t="s">
        <v>137</v>
      </c>
      <c r="D53" s="197">
        <v>36100</v>
      </c>
      <c r="E53" s="157">
        <v>1.091353</v>
      </c>
      <c r="F53" s="30"/>
      <c r="G53" s="29"/>
      <c r="H53" s="29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</row>
    <row r="54" spans="1:31" x14ac:dyDescent="0.3">
      <c r="A54" s="160">
        <v>9054</v>
      </c>
      <c r="B54" s="270" t="s">
        <v>25</v>
      </c>
      <c r="C54" s="271" t="s">
        <v>138</v>
      </c>
      <c r="D54" s="197">
        <v>30682</v>
      </c>
      <c r="E54" s="157">
        <v>3.026189</v>
      </c>
      <c r="F54" s="30"/>
      <c r="G54" s="29"/>
      <c r="H54" s="29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</row>
    <row r="55" spans="1:31" x14ac:dyDescent="0.3">
      <c r="A55" s="160">
        <v>9056</v>
      </c>
      <c r="B55" s="270" t="s">
        <v>25</v>
      </c>
      <c r="C55" s="271" t="s">
        <v>139</v>
      </c>
      <c r="D55" s="197">
        <v>40664</v>
      </c>
      <c r="E55" s="24">
        <v>1.238426</v>
      </c>
      <c r="F55" s="30"/>
      <c r="G55" s="29"/>
      <c r="H55" s="29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</row>
    <row r="56" spans="1:31" x14ac:dyDescent="0.3">
      <c r="A56" s="160">
        <v>9056</v>
      </c>
      <c r="B56" s="270" t="s">
        <v>25</v>
      </c>
      <c r="C56" s="271" t="s">
        <v>138</v>
      </c>
      <c r="D56" s="197">
        <v>30682</v>
      </c>
      <c r="E56" s="24">
        <v>1.335337</v>
      </c>
      <c r="F56" s="30"/>
      <c r="G56" s="29"/>
      <c r="H56" s="29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</row>
    <row r="57" spans="1:31" s="268" customFormat="1" x14ac:dyDescent="0.3">
      <c r="A57" s="160"/>
      <c r="B57" s="270"/>
      <c r="C57" s="271"/>
      <c r="D57" s="197"/>
      <c r="E57" s="157">
        <f>SUM(E55:E56)</f>
        <v>2.573763</v>
      </c>
      <c r="F57" s="30"/>
      <c r="G57" s="29"/>
      <c r="H57" s="29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</row>
    <row r="58" spans="1:31" x14ac:dyDescent="0.3">
      <c r="A58" s="160">
        <v>9117</v>
      </c>
      <c r="B58" s="270" t="s">
        <v>25</v>
      </c>
      <c r="C58" s="271" t="s">
        <v>120</v>
      </c>
      <c r="D58" s="197">
        <v>25355</v>
      </c>
      <c r="E58" s="24">
        <v>0.67554000000000003</v>
      </c>
      <c r="F58" s="30"/>
      <c r="G58" s="29"/>
      <c r="H58" s="29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</row>
    <row r="59" spans="1:31" x14ac:dyDescent="0.3">
      <c r="A59" s="160">
        <v>9117</v>
      </c>
      <c r="B59" s="270" t="s">
        <v>25</v>
      </c>
      <c r="C59" s="271" t="s">
        <v>140</v>
      </c>
      <c r="D59" s="197">
        <v>37210</v>
      </c>
      <c r="E59" s="24">
        <v>0.145372</v>
      </c>
      <c r="F59" s="30"/>
      <c r="G59" s="29"/>
      <c r="H59" s="29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</row>
    <row r="60" spans="1:31" x14ac:dyDescent="0.3">
      <c r="A60" s="160">
        <v>9117</v>
      </c>
      <c r="B60" s="270" t="s">
        <v>25</v>
      </c>
      <c r="C60" s="271" t="s">
        <v>141</v>
      </c>
      <c r="D60" s="197">
        <v>36465</v>
      </c>
      <c r="E60" s="24">
        <v>3.2918999999999997E-2</v>
      </c>
      <c r="F60" s="30"/>
      <c r="G60" s="29"/>
      <c r="H60" s="29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</row>
    <row r="61" spans="1:31" x14ac:dyDescent="0.3">
      <c r="A61" s="160">
        <v>9117</v>
      </c>
      <c r="B61" s="270" t="s">
        <v>25</v>
      </c>
      <c r="C61" s="271" t="s">
        <v>142</v>
      </c>
      <c r="D61" s="197">
        <v>36553</v>
      </c>
      <c r="E61" s="24">
        <v>0.89290800000000004</v>
      </c>
      <c r="F61" s="30"/>
      <c r="G61" s="29"/>
      <c r="H61" s="29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</row>
    <row r="62" spans="1:31" s="268" customFormat="1" x14ac:dyDescent="0.3">
      <c r="A62" s="160"/>
      <c r="B62" s="270"/>
      <c r="C62" s="271"/>
      <c r="D62" s="197"/>
      <c r="E62" s="157">
        <f>SUM(E58:E61)</f>
        <v>1.7467390000000003</v>
      </c>
      <c r="F62" s="30"/>
      <c r="G62" s="29"/>
      <c r="H62" s="29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x14ac:dyDescent="0.3">
      <c r="A63" s="160">
        <v>9121</v>
      </c>
      <c r="B63" s="270" t="s">
        <v>25</v>
      </c>
      <c r="C63" s="271" t="s">
        <v>143</v>
      </c>
      <c r="D63" s="197">
        <v>37478</v>
      </c>
      <c r="E63" s="157">
        <v>4.1854000000000002E-2</v>
      </c>
      <c r="F63" s="30"/>
      <c r="G63" s="29"/>
      <c r="H63" s="29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</row>
    <row r="64" spans="1:31" x14ac:dyDescent="0.3">
      <c r="A64" s="160">
        <v>9122</v>
      </c>
      <c r="B64" s="270" t="s">
        <v>25</v>
      </c>
      <c r="C64" s="271" t="s">
        <v>144</v>
      </c>
      <c r="D64" s="197">
        <v>37894</v>
      </c>
      <c r="E64" s="157">
        <v>0.25091000000000002</v>
      </c>
      <c r="F64" s="30"/>
      <c r="G64" s="29"/>
      <c r="H64" s="29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</row>
    <row r="65" spans="1:31" x14ac:dyDescent="0.3">
      <c r="A65" s="160">
        <v>9852</v>
      </c>
      <c r="B65" s="270" t="s">
        <v>25</v>
      </c>
      <c r="C65" s="271" t="s">
        <v>120</v>
      </c>
      <c r="D65" s="197">
        <v>20607</v>
      </c>
      <c r="E65" s="24">
        <v>11.303269999999999</v>
      </c>
      <c r="F65" s="30"/>
      <c r="G65" s="29"/>
      <c r="H65" s="29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</row>
    <row r="66" spans="1:31" x14ac:dyDescent="0.3">
      <c r="A66" s="160">
        <v>9852</v>
      </c>
      <c r="B66" s="270" t="s">
        <v>25</v>
      </c>
      <c r="C66" s="271" t="s">
        <v>145</v>
      </c>
      <c r="D66" s="197">
        <v>35947</v>
      </c>
      <c r="E66" s="24">
        <v>0.454262</v>
      </c>
      <c r="F66" s="30"/>
      <c r="G66" s="29"/>
      <c r="H66" s="29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</row>
    <row r="67" spans="1:31" s="268" customFormat="1" x14ac:dyDescent="0.3">
      <c r="A67" s="160"/>
      <c r="B67" s="270"/>
      <c r="C67" s="271"/>
      <c r="D67" s="197"/>
      <c r="E67" s="157">
        <f>SUM(E65:E66)</f>
        <v>11.757531999999999</v>
      </c>
      <c r="F67" s="30"/>
      <c r="G67" s="29"/>
      <c r="H67" s="29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</row>
    <row r="68" spans="1:31" x14ac:dyDescent="0.3">
      <c r="A68" s="160">
        <v>9854</v>
      </c>
      <c r="B68" s="270" t="s">
        <v>25</v>
      </c>
      <c r="C68" s="271" t="s">
        <v>146</v>
      </c>
      <c r="D68" s="197">
        <v>32599</v>
      </c>
      <c r="E68" s="157">
        <v>4.7329999999999997E-2</v>
      </c>
      <c r="F68" s="30"/>
      <c r="G68" s="29"/>
      <c r="H68" s="29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</row>
    <row r="69" spans="1:31" x14ac:dyDescent="0.3">
      <c r="A69" s="160">
        <v>9855</v>
      </c>
      <c r="B69" s="270" t="s">
        <v>25</v>
      </c>
      <c r="C69" s="271" t="s">
        <v>147</v>
      </c>
      <c r="D69" s="197">
        <v>37512</v>
      </c>
      <c r="E69" s="157">
        <v>0.64551400000000003</v>
      </c>
      <c r="F69" s="30"/>
      <c r="G69" s="29"/>
      <c r="H69" s="29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</row>
    <row r="70" spans="1:31" x14ac:dyDescent="0.3">
      <c r="A70" s="160">
        <v>9878</v>
      </c>
      <c r="B70" s="270" t="s">
        <v>25</v>
      </c>
      <c r="C70" s="271" t="s">
        <v>148</v>
      </c>
      <c r="D70" s="197">
        <v>37257</v>
      </c>
      <c r="E70" s="157">
        <v>3.6195999999999999E-2</v>
      </c>
      <c r="F70" s="30"/>
      <c r="G70" s="29"/>
      <c r="H70" s="29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</row>
    <row r="71" spans="1:31" x14ac:dyDescent="0.3">
      <c r="A71" s="160">
        <v>9887</v>
      </c>
      <c r="B71" s="270" t="s">
        <v>25</v>
      </c>
      <c r="C71" s="271" t="s">
        <v>149</v>
      </c>
      <c r="D71" s="197">
        <v>40817</v>
      </c>
      <c r="E71" s="157">
        <v>1.126403</v>
      </c>
      <c r="F71" s="30"/>
      <c r="G71" s="29"/>
      <c r="H71" s="29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</row>
    <row r="72" spans="1:31" x14ac:dyDescent="0.3">
      <c r="A72" s="160">
        <v>9891</v>
      </c>
      <c r="B72" s="270" t="s">
        <v>25</v>
      </c>
      <c r="C72" s="271" t="s">
        <v>150</v>
      </c>
      <c r="D72" s="197">
        <v>34335</v>
      </c>
      <c r="E72" s="157">
        <v>2.4208219999999998</v>
      </c>
      <c r="F72" s="30"/>
      <c r="G72" s="29"/>
      <c r="H72" s="29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</row>
    <row r="73" spans="1:31" x14ac:dyDescent="0.3">
      <c r="A73" s="79"/>
      <c r="B73" s="267"/>
      <c r="C73" s="81"/>
      <c r="D73" s="68"/>
      <c r="E73" s="74">
        <f>SUM(E6,E7, E8, E11, E14, E15,E16,E17,E18,E21, E24,E25,E26,E29,E32,E33,E34,E35,E36,E39,E42,E43,E44,E52,E53,E54,E57,E62,E63,E64,E67,E68,E69,E70,E71,E72)</f>
        <v>123.50533600000003</v>
      </c>
    </row>
    <row r="74" spans="1:31" x14ac:dyDescent="0.3">
      <c r="A74" s="94">
        <v>11617</v>
      </c>
      <c r="B74" s="94" t="s">
        <v>38</v>
      </c>
      <c r="C74" s="1" t="s">
        <v>162</v>
      </c>
      <c r="D74" s="274">
        <v>29587</v>
      </c>
      <c r="E74" s="90">
        <v>6.6573570000000002</v>
      </c>
    </row>
    <row r="75" spans="1:31" x14ac:dyDescent="0.3">
      <c r="A75" s="94">
        <v>11617</v>
      </c>
      <c r="B75" s="94" t="s">
        <v>38</v>
      </c>
      <c r="C75" s="1" t="s">
        <v>163</v>
      </c>
      <c r="D75" s="274">
        <v>29373</v>
      </c>
      <c r="E75" s="90">
        <v>2.5280130000000001</v>
      </c>
    </row>
    <row r="76" spans="1:31" x14ac:dyDescent="0.3">
      <c r="A76" s="94">
        <v>11617</v>
      </c>
      <c r="B76" s="94" t="s">
        <v>38</v>
      </c>
      <c r="C76" s="1" t="s">
        <v>164</v>
      </c>
      <c r="D76" s="274">
        <v>29373</v>
      </c>
      <c r="E76" s="90">
        <v>0.54802700000000004</v>
      </c>
    </row>
    <row r="77" spans="1:31" x14ac:dyDescent="0.3">
      <c r="A77" s="94">
        <v>11617</v>
      </c>
      <c r="B77" s="94" t="s">
        <v>38</v>
      </c>
      <c r="C77" s="1" t="s">
        <v>165</v>
      </c>
      <c r="D77" s="274">
        <v>29373</v>
      </c>
      <c r="E77" s="90">
        <v>1.4019809999999999</v>
      </c>
    </row>
    <row r="78" spans="1:31" s="275" customFormat="1" x14ac:dyDescent="0.3">
      <c r="A78" s="94"/>
      <c r="B78" s="1"/>
      <c r="C78" s="1"/>
      <c r="D78" s="274"/>
      <c r="E78" s="157">
        <f>SUM(E74:E77)</f>
        <v>11.135377999999999</v>
      </c>
      <c r="G78" s="276"/>
      <c r="H78" s="276"/>
    </row>
    <row r="79" spans="1:31" x14ac:dyDescent="0.3">
      <c r="A79" s="79"/>
      <c r="B79" s="267"/>
      <c r="C79" s="81"/>
      <c r="D79" s="68"/>
      <c r="E79" s="74">
        <f>SUM(E65,E70,E73,E74,E75,E76,E77)</f>
        <v>145.98017999999999</v>
      </c>
    </row>
    <row r="80" spans="1:31" s="268" customFormat="1" x14ac:dyDescent="0.3">
      <c r="A80" s="94">
        <v>10077</v>
      </c>
      <c r="B80" s="94" t="s">
        <v>2</v>
      </c>
      <c r="C80" s="1" t="s">
        <v>152</v>
      </c>
      <c r="D80" s="274">
        <v>35186</v>
      </c>
      <c r="E80" s="157">
        <v>4.8127620000000002</v>
      </c>
      <c r="G80" s="269"/>
      <c r="H80" s="269"/>
    </row>
    <row r="81" spans="1:8" x14ac:dyDescent="0.3">
      <c r="A81" s="94">
        <v>10113</v>
      </c>
      <c r="B81" s="94" t="s">
        <v>2</v>
      </c>
      <c r="C81" s="1" t="s">
        <v>153</v>
      </c>
      <c r="D81" s="274">
        <v>31048</v>
      </c>
      <c r="E81" s="90">
        <v>0.18803300000000001</v>
      </c>
    </row>
    <row r="82" spans="1:8" x14ac:dyDescent="0.3">
      <c r="A82" s="94">
        <v>10113</v>
      </c>
      <c r="B82" s="94" t="s">
        <v>2</v>
      </c>
      <c r="C82" s="1" t="s">
        <v>154</v>
      </c>
      <c r="D82" s="274">
        <v>41822</v>
      </c>
      <c r="E82" s="90">
        <v>5.1604000000000001</v>
      </c>
    </row>
    <row r="83" spans="1:8" s="268" customFormat="1" x14ac:dyDescent="0.3">
      <c r="A83" s="94">
        <v>10113</v>
      </c>
      <c r="B83" s="94" t="s">
        <v>2</v>
      </c>
      <c r="C83" s="1" t="s">
        <v>155</v>
      </c>
      <c r="D83" s="274">
        <v>29373</v>
      </c>
      <c r="E83" s="90">
        <v>0.320521</v>
      </c>
      <c r="G83" s="269"/>
      <c r="H83" s="269"/>
    </row>
    <row r="84" spans="1:8" x14ac:dyDescent="0.3">
      <c r="A84" s="94">
        <v>10113</v>
      </c>
      <c r="B84" s="94" t="s">
        <v>2</v>
      </c>
      <c r="C84" s="1" t="s">
        <v>156</v>
      </c>
      <c r="D84" s="274">
        <v>34939</v>
      </c>
      <c r="E84" s="90">
        <v>0.54522800000000005</v>
      </c>
    </row>
    <row r="85" spans="1:8" x14ac:dyDescent="0.3">
      <c r="A85" s="94"/>
      <c r="B85" s="94"/>
      <c r="C85" s="1"/>
      <c r="D85" s="274"/>
      <c r="E85" s="157">
        <f>SUM(E81:E84)</f>
        <v>6.2141820000000001</v>
      </c>
    </row>
    <row r="86" spans="1:8" x14ac:dyDescent="0.3">
      <c r="A86" s="94">
        <v>10497</v>
      </c>
      <c r="B86" s="94" t="s">
        <v>2</v>
      </c>
      <c r="C86" s="1" t="s">
        <v>157</v>
      </c>
      <c r="D86" s="274">
        <v>39066</v>
      </c>
      <c r="E86" s="90">
        <v>0.62785400000000002</v>
      </c>
    </row>
    <row r="87" spans="1:8" x14ac:dyDescent="0.3">
      <c r="A87" s="94">
        <v>10497</v>
      </c>
      <c r="B87" s="94" t="s">
        <v>2</v>
      </c>
      <c r="C87" s="1" t="s">
        <v>158</v>
      </c>
      <c r="D87" s="274">
        <v>34851</v>
      </c>
      <c r="E87" s="90">
        <v>3.3734250000000001</v>
      </c>
    </row>
    <row r="88" spans="1:8" x14ac:dyDescent="0.3">
      <c r="A88" s="94"/>
      <c r="B88" s="94"/>
      <c r="C88" s="1"/>
      <c r="D88" s="274"/>
      <c r="E88" s="157">
        <f>SUM(E86:E87)</f>
        <v>4.0012790000000003</v>
      </c>
    </row>
    <row r="89" spans="1:8" x14ac:dyDescent="0.3">
      <c r="A89" s="94">
        <v>10504</v>
      </c>
      <c r="B89" s="94" t="s">
        <v>2</v>
      </c>
      <c r="C89" s="1" t="s">
        <v>159</v>
      </c>
      <c r="D89" s="274">
        <v>35765</v>
      </c>
      <c r="E89" s="157">
        <v>1.147972</v>
      </c>
    </row>
    <row r="90" spans="1:8" x14ac:dyDescent="0.3">
      <c r="A90" s="94">
        <v>10519</v>
      </c>
      <c r="B90" s="94" t="s">
        <v>2</v>
      </c>
      <c r="C90" s="1" t="s">
        <v>160</v>
      </c>
      <c r="D90" s="274">
        <v>39471</v>
      </c>
      <c r="E90" s="157">
        <v>3.4465000000000003E-2</v>
      </c>
    </row>
    <row r="91" spans="1:8" x14ac:dyDescent="0.3">
      <c r="A91" s="94">
        <v>10948</v>
      </c>
      <c r="B91" s="94" t="s">
        <v>2</v>
      </c>
      <c r="C91" s="1" t="s">
        <v>120</v>
      </c>
      <c r="D91" s="274">
        <v>23529</v>
      </c>
      <c r="E91" s="157">
        <v>11.040380000000001</v>
      </c>
    </row>
    <row r="92" spans="1:8" x14ac:dyDescent="0.3">
      <c r="A92" s="94">
        <v>10962</v>
      </c>
      <c r="B92" s="94" t="s">
        <v>2</v>
      </c>
      <c r="C92" s="1" t="s">
        <v>161</v>
      </c>
      <c r="D92" s="274">
        <v>32417</v>
      </c>
      <c r="E92" s="157">
        <v>5.466005</v>
      </c>
    </row>
    <row r="93" spans="1:8" x14ac:dyDescent="0.3">
      <c r="A93" s="79"/>
      <c r="B93" s="267"/>
      <c r="C93" s="81"/>
      <c r="D93" s="68"/>
      <c r="E93" s="74">
        <f>SUM(E80,E85,E88,E89,E90,E91,E92)</f>
        <v>32.717045000000006</v>
      </c>
    </row>
    <row r="94" spans="1:8" x14ac:dyDescent="0.3">
      <c r="A94" s="94">
        <v>21635</v>
      </c>
      <c r="B94" s="94" t="s">
        <v>46</v>
      </c>
      <c r="C94" s="1" t="s">
        <v>166</v>
      </c>
      <c r="D94" s="274">
        <v>37135</v>
      </c>
      <c r="E94" s="157">
        <v>5.6113569999999999</v>
      </c>
    </row>
    <row r="95" spans="1:8" x14ac:dyDescent="0.3">
      <c r="A95" s="94">
        <v>21638</v>
      </c>
      <c r="B95" s="94" t="s">
        <v>46</v>
      </c>
      <c r="C95" s="1" t="s">
        <v>167</v>
      </c>
      <c r="D95" s="274">
        <v>24259</v>
      </c>
      <c r="E95" s="90">
        <v>4.7602390000000003</v>
      </c>
    </row>
    <row r="96" spans="1:8" x14ac:dyDescent="0.3">
      <c r="A96" s="94">
        <v>21638</v>
      </c>
      <c r="B96" s="94" t="s">
        <v>46</v>
      </c>
      <c r="C96" s="1" t="s">
        <v>168</v>
      </c>
      <c r="D96" s="274">
        <v>42192</v>
      </c>
      <c r="E96" s="90">
        <v>0.55909500000000001</v>
      </c>
    </row>
    <row r="97" spans="1:8" s="277" customFormat="1" x14ac:dyDescent="0.3">
      <c r="A97" s="94"/>
      <c r="B97" s="94"/>
      <c r="C97" s="1"/>
      <c r="D97" s="274"/>
      <c r="E97" s="157">
        <f>SUM(E95:E96)</f>
        <v>5.3193340000000005</v>
      </c>
      <c r="G97" s="278"/>
      <c r="H97" s="278"/>
    </row>
    <row r="98" spans="1:8" x14ac:dyDescent="0.3">
      <c r="A98" s="94">
        <v>21639</v>
      </c>
      <c r="B98" s="94" t="s">
        <v>46</v>
      </c>
      <c r="C98" s="1" t="s">
        <v>167</v>
      </c>
      <c r="D98" s="274">
        <v>24259</v>
      </c>
      <c r="E98" s="157">
        <v>0.80664499999999995</v>
      </c>
    </row>
    <row r="99" spans="1:8" x14ac:dyDescent="0.3">
      <c r="A99" s="94">
        <v>21640</v>
      </c>
      <c r="B99" s="94" t="s">
        <v>46</v>
      </c>
      <c r="C99" s="1" t="s">
        <v>167</v>
      </c>
      <c r="D99" s="274">
        <v>24259</v>
      </c>
      <c r="E99" s="90">
        <v>6.5205960000000003</v>
      </c>
    </row>
    <row r="100" spans="1:8" x14ac:dyDescent="0.3">
      <c r="A100" s="94">
        <v>21640</v>
      </c>
      <c r="B100" s="94" t="s">
        <v>46</v>
      </c>
      <c r="C100" s="1" t="s">
        <v>169</v>
      </c>
      <c r="D100" s="274">
        <v>42192</v>
      </c>
      <c r="E100" s="90">
        <v>0.71175200000000005</v>
      </c>
    </row>
    <row r="101" spans="1:8" s="277" customFormat="1" x14ac:dyDescent="0.3">
      <c r="A101" s="94">
        <v>21640</v>
      </c>
      <c r="B101" s="94" t="s">
        <v>46</v>
      </c>
      <c r="C101" s="1" t="s">
        <v>167</v>
      </c>
      <c r="D101" s="274">
        <v>24259</v>
      </c>
      <c r="E101" s="90">
        <v>0.154144</v>
      </c>
      <c r="G101" s="278"/>
      <c r="H101" s="278"/>
    </row>
    <row r="102" spans="1:8" s="277" customFormat="1" x14ac:dyDescent="0.3">
      <c r="A102" s="94">
        <v>21640</v>
      </c>
      <c r="B102" s="94" t="s">
        <v>46</v>
      </c>
      <c r="C102" s="1" t="s">
        <v>169</v>
      </c>
      <c r="D102" s="274">
        <v>42192</v>
      </c>
      <c r="E102" s="90">
        <v>0.154144</v>
      </c>
      <c r="G102" s="278"/>
      <c r="H102" s="278"/>
    </row>
    <row r="103" spans="1:8" s="277" customFormat="1" x14ac:dyDescent="0.3">
      <c r="A103" s="94"/>
      <c r="B103" s="94"/>
      <c r="C103" s="1"/>
      <c r="D103" s="274"/>
      <c r="E103" s="157">
        <f>SUM(E99:E102)</f>
        <v>7.5406359999999992</v>
      </c>
      <c r="G103" s="278"/>
      <c r="H103" s="278"/>
    </row>
    <row r="104" spans="1:8" x14ac:dyDescent="0.3">
      <c r="A104" s="94">
        <v>21656</v>
      </c>
      <c r="B104" s="94" t="s">
        <v>46</v>
      </c>
      <c r="C104" s="1" t="s">
        <v>170</v>
      </c>
      <c r="D104" s="274">
        <v>38845</v>
      </c>
      <c r="E104" s="157">
        <v>1.595315</v>
      </c>
    </row>
    <row r="105" spans="1:8" x14ac:dyDescent="0.3">
      <c r="A105" s="94">
        <v>21659</v>
      </c>
      <c r="B105" s="94" t="s">
        <v>46</v>
      </c>
      <c r="C105" s="1" t="s">
        <v>120</v>
      </c>
      <c r="D105" s="274">
        <v>23894</v>
      </c>
      <c r="E105" s="157">
        <v>1.5567390000000001</v>
      </c>
    </row>
    <row r="106" spans="1:8" x14ac:dyDescent="0.3">
      <c r="A106" s="94">
        <v>21663</v>
      </c>
      <c r="B106" s="94" t="s">
        <v>46</v>
      </c>
      <c r="C106" s="1" t="s">
        <v>171</v>
      </c>
      <c r="D106" s="274">
        <v>32448</v>
      </c>
      <c r="E106" s="157">
        <v>2.6600079999999999</v>
      </c>
    </row>
    <row r="107" spans="1:8" x14ac:dyDescent="0.3">
      <c r="A107" s="94">
        <v>21664</v>
      </c>
      <c r="B107" s="94" t="s">
        <v>46</v>
      </c>
      <c r="C107" s="1" t="s">
        <v>172</v>
      </c>
      <c r="D107" s="274">
        <v>39410</v>
      </c>
      <c r="E107" s="24">
        <v>3.2330510000000001</v>
      </c>
    </row>
    <row r="108" spans="1:8" s="277" customFormat="1" x14ac:dyDescent="0.3">
      <c r="A108" s="94">
        <v>21664</v>
      </c>
      <c r="B108" s="94" t="s">
        <v>46</v>
      </c>
      <c r="C108" s="1" t="s">
        <v>181</v>
      </c>
      <c r="D108" s="274">
        <v>42689</v>
      </c>
      <c r="E108" s="90">
        <v>1.000313</v>
      </c>
      <c r="G108" s="278"/>
      <c r="H108" s="278"/>
    </row>
    <row r="109" spans="1:8" s="277" customFormat="1" x14ac:dyDescent="0.3">
      <c r="A109" s="94">
        <v>21664</v>
      </c>
      <c r="B109" s="94" t="s">
        <v>46</v>
      </c>
      <c r="C109" s="1" t="s">
        <v>172</v>
      </c>
      <c r="D109" s="274">
        <v>39410</v>
      </c>
      <c r="E109" s="90">
        <v>1.000313</v>
      </c>
      <c r="G109" s="278"/>
      <c r="H109" s="278"/>
    </row>
    <row r="110" spans="1:8" s="277" customFormat="1" x14ac:dyDescent="0.3">
      <c r="A110" s="94"/>
      <c r="B110" s="94"/>
      <c r="C110" s="1"/>
      <c r="D110" s="274"/>
      <c r="E110" s="157">
        <f>SUM(E107:E109)</f>
        <v>5.2336770000000001</v>
      </c>
      <c r="G110" s="278"/>
      <c r="H110" s="278"/>
    </row>
    <row r="111" spans="1:8" x14ac:dyDescent="0.3">
      <c r="A111" s="94">
        <v>21721</v>
      </c>
      <c r="B111" s="94" t="s">
        <v>46</v>
      </c>
      <c r="C111" s="1" t="s">
        <v>173</v>
      </c>
      <c r="D111" s="274">
        <v>37408</v>
      </c>
      <c r="E111" s="90">
        <v>0.368396</v>
      </c>
    </row>
    <row r="112" spans="1:8" x14ac:dyDescent="0.3">
      <c r="A112" s="94">
        <v>21721</v>
      </c>
      <c r="B112" s="94" t="s">
        <v>46</v>
      </c>
      <c r="C112" s="1" t="s">
        <v>174</v>
      </c>
      <c r="D112" s="274">
        <v>38626</v>
      </c>
      <c r="E112" s="90">
        <v>11.56615</v>
      </c>
    </row>
    <row r="113" spans="1:8" s="277" customFormat="1" x14ac:dyDescent="0.3">
      <c r="A113" s="94"/>
      <c r="B113" s="94"/>
      <c r="C113" s="1"/>
      <c r="D113" s="274"/>
      <c r="E113" s="157">
        <f>SUM(E111:E112)</f>
        <v>11.934546000000001</v>
      </c>
      <c r="G113" s="278"/>
      <c r="H113" s="278"/>
    </row>
    <row r="114" spans="1:8" x14ac:dyDescent="0.3">
      <c r="A114" s="94">
        <v>21723</v>
      </c>
      <c r="B114" s="94" t="s">
        <v>46</v>
      </c>
      <c r="C114" s="1" t="s">
        <v>175</v>
      </c>
      <c r="D114" s="274">
        <v>38937</v>
      </c>
      <c r="E114" s="157">
        <v>6.7726860000000002</v>
      </c>
    </row>
    <row r="115" spans="1:8" x14ac:dyDescent="0.3">
      <c r="A115" s="94">
        <v>21724</v>
      </c>
      <c r="B115" s="94" t="s">
        <v>46</v>
      </c>
      <c r="C115" s="1" t="s">
        <v>176</v>
      </c>
      <c r="D115" s="274">
        <v>38114</v>
      </c>
      <c r="E115" s="157">
        <v>2.0579079999999998</v>
      </c>
    </row>
    <row r="116" spans="1:8" x14ac:dyDescent="0.3">
      <c r="A116" s="94">
        <v>21725</v>
      </c>
      <c r="B116" s="94" t="s">
        <v>46</v>
      </c>
      <c r="C116" s="1" t="s">
        <v>177</v>
      </c>
      <c r="D116" s="274">
        <v>43321</v>
      </c>
      <c r="E116" s="157">
        <v>1.9111959999999999</v>
      </c>
    </row>
    <row r="117" spans="1:8" x14ac:dyDescent="0.3">
      <c r="A117" s="94">
        <v>21758</v>
      </c>
      <c r="B117" s="94" t="s">
        <v>46</v>
      </c>
      <c r="C117" s="1" t="s">
        <v>178</v>
      </c>
      <c r="D117" s="274">
        <v>40148</v>
      </c>
      <c r="E117" s="90">
        <v>1.736937</v>
      </c>
    </row>
    <row r="118" spans="1:8" x14ac:dyDescent="0.3">
      <c r="A118" s="94">
        <v>21758</v>
      </c>
      <c r="B118" s="94" t="s">
        <v>46</v>
      </c>
      <c r="C118" s="1" t="s">
        <v>179</v>
      </c>
      <c r="D118" s="274">
        <v>33939</v>
      </c>
      <c r="E118" s="90">
        <v>1.3539840000000001</v>
      </c>
    </row>
    <row r="119" spans="1:8" s="277" customFormat="1" x14ac:dyDescent="0.3">
      <c r="A119" s="94"/>
      <c r="B119" s="94"/>
      <c r="C119" s="1"/>
      <c r="D119" s="274"/>
      <c r="E119" s="157">
        <f>SUM(E117:E118)</f>
        <v>3.0909209999999998</v>
      </c>
      <c r="G119" s="278"/>
      <c r="H119" s="278"/>
    </row>
    <row r="120" spans="1:8" x14ac:dyDescent="0.3">
      <c r="A120" s="94">
        <v>21761</v>
      </c>
      <c r="B120" s="94" t="s">
        <v>46</v>
      </c>
      <c r="C120" s="1" t="s">
        <v>180</v>
      </c>
      <c r="D120" s="274">
        <v>42660</v>
      </c>
      <c r="E120" s="90">
        <v>0.18257100000000001</v>
      </c>
    </row>
    <row r="121" spans="1:8" x14ac:dyDescent="0.3">
      <c r="A121" s="94">
        <v>21761</v>
      </c>
      <c r="B121" s="94" t="s">
        <v>46</v>
      </c>
      <c r="C121" s="1" t="s">
        <v>120</v>
      </c>
      <c r="D121" s="274">
        <v>29221</v>
      </c>
      <c r="E121" s="90">
        <v>6.2125E-2</v>
      </c>
    </row>
    <row r="122" spans="1:8" s="277" customFormat="1" x14ac:dyDescent="0.3">
      <c r="A122" s="94"/>
      <c r="B122" s="94"/>
      <c r="C122" s="1"/>
      <c r="D122" s="274"/>
      <c r="E122" s="157">
        <f>SUM(E120:E121)</f>
        <v>0.24469600000000002</v>
      </c>
      <c r="G122" s="278"/>
      <c r="H122" s="278"/>
    </row>
    <row r="123" spans="1:8" x14ac:dyDescent="0.3">
      <c r="A123" s="79"/>
      <c r="B123" s="267"/>
      <c r="C123" s="81"/>
      <c r="D123" s="68"/>
      <c r="E123" s="74">
        <f>SUM(E94,E97,E98,E103,E104,E105,E106,E110,E113,E114,E115,E116,E119,E122)</f>
        <v>56.335663999999994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39997558519241921"/>
  </sheetPr>
  <dimension ref="A1:IH302"/>
  <sheetViews>
    <sheetView tabSelected="1" workbookViewId="0">
      <selection activeCell="X22" sqref="X22"/>
    </sheetView>
  </sheetViews>
  <sheetFormatPr defaultRowHeight="14.4" x14ac:dyDescent="0.3"/>
  <cols>
    <col min="1" max="3" width="9.109375" style="25" customWidth="1"/>
    <col min="4" max="4" width="8.88671875" style="25"/>
    <col min="5" max="5" width="16" style="124" customWidth="1"/>
    <col min="6" max="6" width="9.109375" style="61" customWidth="1"/>
    <col min="7" max="7" width="14.109375" style="185" customWidth="1"/>
    <col min="8" max="8" width="9.109375" style="173" customWidth="1"/>
    <col min="9" max="9" width="9.109375" style="150" customWidth="1"/>
    <col min="10" max="10" width="9.109375" style="65" customWidth="1"/>
    <col min="11" max="11" width="17" style="116" customWidth="1"/>
    <col min="12" max="12" width="9.109375" style="13" customWidth="1"/>
    <col min="13" max="13" width="9.109375" style="83" customWidth="1"/>
    <col min="14" max="14" width="9.109375" style="17" customWidth="1"/>
    <col min="15" max="15" width="12.109375" style="277" customWidth="1"/>
    <col min="16" max="16" width="9.109375" style="145" customWidth="1"/>
    <col min="17" max="19" width="9.109375" style="6" customWidth="1"/>
    <col min="20" max="20" width="9.109375" style="165" customWidth="1"/>
    <col min="21" max="21" width="9.109375" style="28" customWidth="1"/>
    <col min="22" max="16384" width="8.88671875" style="277"/>
  </cols>
  <sheetData>
    <row r="1" spans="1:22" ht="40.799999999999997" x14ac:dyDescent="0.3">
      <c r="A1" s="303" t="s">
        <v>197</v>
      </c>
      <c r="B1" s="303"/>
      <c r="C1" s="303"/>
      <c r="D1" s="303"/>
      <c r="E1" s="304" t="s">
        <v>33</v>
      </c>
      <c r="F1" s="304"/>
      <c r="G1" s="304"/>
      <c r="H1" s="304"/>
      <c r="I1" s="51" t="s">
        <v>41</v>
      </c>
      <c r="J1" s="52" t="s">
        <v>40</v>
      </c>
      <c r="K1" s="305" t="s">
        <v>34</v>
      </c>
      <c r="L1" s="305"/>
      <c r="M1" s="84" t="s">
        <v>35</v>
      </c>
      <c r="N1" s="306" t="s">
        <v>36</v>
      </c>
      <c r="O1" s="306"/>
      <c r="P1" s="307" t="s">
        <v>37</v>
      </c>
      <c r="Q1" s="301" t="s">
        <v>48</v>
      </c>
      <c r="R1" s="302"/>
      <c r="S1" s="302"/>
      <c r="T1" s="167" t="s">
        <v>52</v>
      </c>
      <c r="U1" s="198"/>
      <c r="V1" s="76" t="s">
        <v>92</v>
      </c>
    </row>
    <row r="2" spans="1:22" ht="28.8" x14ac:dyDescent="0.3">
      <c r="A2" s="4" t="s">
        <v>7</v>
      </c>
      <c r="B2" s="3" t="s">
        <v>0</v>
      </c>
      <c r="C2" s="3" t="s">
        <v>1</v>
      </c>
      <c r="D2" s="11" t="s">
        <v>8</v>
      </c>
      <c r="E2" s="121" t="s">
        <v>95</v>
      </c>
      <c r="F2" s="58" t="s">
        <v>10</v>
      </c>
      <c r="G2" s="178" t="s">
        <v>12</v>
      </c>
      <c r="H2" s="179" t="s">
        <v>24</v>
      </c>
      <c r="I2" s="49" t="s">
        <v>39</v>
      </c>
      <c r="J2" s="48" t="s">
        <v>42</v>
      </c>
      <c r="K2" s="143" t="s">
        <v>9</v>
      </c>
      <c r="L2" s="12" t="s">
        <v>13</v>
      </c>
      <c r="M2" s="82" t="s">
        <v>14</v>
      </c>
      <c r="N2" s="33" t="s">
        <v>15</v>
      </c>
      <c r="O2" s="140" t="s">
        <v>16</v>
      </c>
      <c r="P2" s="307"/>
      <c r="Q2" s="8" t="s">
        <v>49</v>
      </c>
      <c r="R2" s="8" t="s">
        <v>50</v>
      </c>
      <c r="S2" s="8" t="s">
        <v>51</v>
      </c>
      <c r="T2" s="168" t="s">
        <v>53</v>
      </c>
      <c r="U2" s="202" t="s">
        <v>54</v>
      </c>
    </row>
    <row r="3" spans="1:22" x14ac:dyDescent="0.3">
      <c r="A3" s="2">
        <v>5404</v>
      </c>
      <c r="B3" s="2" t="s">
        <v>25</v>
      </c>
      <c r="C3" s="2" t="s">
        <v>3</v>
      </c>
      <c r="D3" s="110">
        <v>64.994731999999999</v>
      </c>
      <c r="E3" s="122" t="s">
        <v>207</v>
      </c>
      <c r="F3" s="248">
        <v>64.994731999999999</v>
      </c>
      <c r="G3" s="171"/>
      <c r="H3" s="242"/>
      <c r="I3" s="107">
        <v>11.6729857611</v>
      </c>
      <c r="J3" s="281"/>
      <c r="K3" s="126"/>
      <c r="L3" s="240"/>
      <c r="M3" s="285"/>
      <c r="N3" s="7">
        <f>D3-O3</f>
        <v>64.994731999999999</v>
      </c>
      <c r="O3" s="144">
        <v>0</v>
      </c>
      <c r="P3" s="290">
        <v>43.482224288699996</v>
      </c>
      <c r="Q3" s="292">
        <v>0</v>
      </c>
      <c r="R3" s="292">
        <v>51.078776770600001</v>
      </c>
      <c r="S3" s="292">
        <v>4.5730098448999996</v>
      </c>
      <c r="T3" s="43">
        <v>0</v>
      </c>
      <c r="U3" s="153">
        <f>D3-(Q3+R3+S3+T3)</f>
        <v>9.3429453844999983</v>
      </c>
    </row>
    <row r="4" spans="1:22" x14ac:dyDescent="0.3">
      <c r="A4" s="2">
        <v>5405</v>
      </c>
      <c r="B4" s="2" t="s">
        <v>25</v>
      </c>
      <c r="C4" s="2" t="s">
        <v>3</v>
      </c>
      <c r="D4" s="110">
        <v>16.851887999999999</v>
      </c>
      <c r="E4" s="122" t="s">
        <v>207</v>
      </c>
      <c r="F4" s="248">
        <v>16.851887999999999</v>
      </c>
      <c r="G4" s="174"/>
      <c r="H4" s="243"/>
      <c r="I4" s="107">
        <v>4.4377488898999999</v>
      </c>
      <c r="J4" s="281"/>
      <c r="K4" s="126"/>
      <c r="L4" s="127"/>
      <c r="M4" s="285"/>
      <c r="N4" s="7">
        <f t="shared" ref="N4:N67" si="0">D4-O4</f>
        <v>16.851887999999999</v>
      </c>
      <c r="O4" s="144">
        <v>0</v>
      </c>
      <c r="P4" s="290">
        <v>0</v>
      </c>
      <c r="Q4" s="292">
        <v>0</v>
      </c>
      <c r="R4" s="292">
        <v>12.603633616700002</v>
      </c>
      <c r="S4" s="292">
        <v>0</v>
      </c>
      <c r="T4" s="43">
        <v>0</v>
      </c>
      <c r="U4" s="153">
        <f t="shared" ref="U4:U63" si="1">D4-(Q4+R4+S4+T4)</f>
        <v>4.2482543832999973</v>
      </c>
    </row>
    <row r="5" spans="1:22" x14ac:dyDescent="0.3">
      <c r="A5" s="2">
        <v>5414</v>
      </c>
      <c r="B5" s="2" t="s">
        <v>25</v>
      </c>
      <c r="C5" s="2" t="s">
        <v>3</v>
      </c>
      <c r="D5" s="110">
        <v>26.930125</v>
      </c>
      <c r="E5" s="122" t="s">
        <v>207</v>
      </c>
      <c r="F5" s="248">
        <v>26.930125</v>
      </c>
      <c r="G5" s="174"/>
      <c r="H5" s="243"/>
      <c r="I5" s="107"/>
      <c r="J5" s="281"/>
      <c r="K5" s="126"/>
      <c r="L5" s="127"/>
      <c r="M5" s="285">
        <v>22.2085578513</v>
      </c>
      <c r="N5" s="7">
        <f t="shared" ref="N5:N23" si="2">D5-O5</f>
        <v>4.7215670332999977</v>
      </c>
      <c r="O5" s="144">
        <v>22.208557966700003</v>
      </c>
      <c r="P5" s="290">
        <v>0</v>
      </c>
      <c r="Q5" s="292">
        <v>19.055768575000002</v>
      </c>
      <c r="R5" s="292">
        <v>0</v>
      </c>
      <c r="S5" s="292">
        <v>0</v>
      </c>
      <c r="T5" s="43">
        <v>7.5669683558999994</v>
      </c>
      <c r="U5" s="153">
        <f t="shared" si="1"/>
        <v>0.30738806909999994</v>
      </c>
    </row>
    <row r="6" spans="1:22" x14ac:dyDescent="0.3">
      <c r="A6" s="2">
        <v>5417</v>
      </c>
      <c r="B6" s="2" t="s">
        <v>25</v>
      </c>
      <c r="C6" s="2" t="s">
        <v>3</v>
      </c>
      <c r="D6" s="110">
        <v>25.369021</v>
      </c>
      <c r="E6" s="122" t="s">
        <v>207</v>
      </c>
      <c r="F6" s="248">
        <v>25.369021</v>
      </c>
      <c r="G6" s="180"/>
      <c r="H6" s="244"/>
      <c r="I6" s="107">
        <v>15.503944771</v>
      </c>
      <c r="J6" s="281"/>
      <c r="K6" s="126"/>
      <c r="L6" s="127"/>
      <c r="M6" s="285"/>
      <c r="N6" s="7">
        <f t="shared" si="2"/>
        <v>19.194054932500002</v>
      </c>
      <c r="O6" s="144">
        <v>6.1749660674999998</v>
      </c>
      <c r="P6" s="290">
        <v>0</v>
      </c>
      <c r="Q6" s="292">
        <v>8.9010070579000011</v>
      </c>
      <c r="R6" s="292">
        <v>0</v>
      </c>
      <c r="S6" s="292">
        <v>0.96407413019999999</v>
      </c>
      <c r="T6" s="43">
        <v>10.132198221099999</v>
      </c>
      <c r="U6" s="153">
        <f t="shared" si="1"/>
        <v>5.3717415907999992</v>
      </c>
    </row>
    <row r="7" spans="1:22" x14ac:dyDescent="0.3">
      <c r="A7" s="2">
        <v>5421</v>
      </c>
      <c r="B7" s="2" t="s">
        <v>25</v>
      </c>
      <c r="C7" s="2" t="s">
        <v>3</v>
      </c>
      <c r="D7" s="110">
        <v>26.128834000000001</v>
      </c>
      <c r="E7" s="122" t="s">
        <v>207</v>
      </c>
      <c r="F7" s="248">
        <v>26.128834000000001</v>
      </c>
      <c r="G7" s="192"/>
      <c r="H7" s="245"/>
      <c r="I7" s="107"/>
      <c r="J7" s="281"/>
      <c r="K7" s="126"/>
      <c r="L7" s="127"/>
      <c r="M7" s="285">
        <v>0.2465984598</v>
      </c>
      <c r="N7" s="7">
        <f t="shared" si="2"/>
        <v>25.882236808600002</v>
      </c>
      <c r="O7" s="144">
        <v>0.24659719140000003</v>
      </c>
      <c r="P7" s="290">
        <v>0</v>
      </c>
      <c r="Q7" s="292">
        <v>11.431610522100002</v>
      </c>
      <c r="R7" s="292">
        <v>4.7532387924000004</v>
      </c>
      <c r="S7" s="292">
        <v>0</v>
      </c>
      <c r="T7" s="43">
        <v>0</v>
      </c>
      <c r="U7" s="153">
        <f t="shared" si="1"/>
        <v>9.9439846854999985</v>
      </c>
    </row>
    <row r="8" spans="1:22" ht="14.4" customHeight="1" x14ac:dyDescent="0.3">
      <c r="A8" s="2">
        <v>5422</v>
      </c>
      <c r="B8" s="2" t="s">
        <v>25</v>
      </c>
      <c r="C8" s="2" t="s">
        <v>3</v>
      </c>
      <c r="D8" s="110">
        <v>39.115119999999997</v>
      </c>
      <c r="E8" s="192" t="s">
        <v>207</v>
      </c>
      <c r="F8" s="248">
        <v>39.115119999999997</v>
      </c>
      <c r="G8" s="180"/>
      <c r="H8" s="246"/>
      <c r="I8" s="107">
        <v>1.3630001809000001</v>
      </c>
      <c r="J8" s="281">
        <v>1.3460478564</v>
      </c>
      <c r="K8" s="126"/>
      <c r="L8" s="127"/>
      <c r="M8" s="285">
        <v>35.408285720500004</v>
      </c>
      <c r="N8" s="7">
        <f t="shared" si="2"/>
        <v>3.7068345865999959</v>
      </c>
      <c r="O8" s="144">
        <v>35.408285413400002</v>
      </c>
      <c r="P8" s="290">
        <v>0</v>
      </c>
      <c r="Q8" s="292">
        <v>1.7453982427999999</v>
      </c>
      <c r="R8" s="292">
        <v>25.776060645499996</v>
      </c>
      <c r="S8" s="292">
        <v>11.5767111108</v>
      </c>
      <c r="T8" s="43">
        <v>0</v>
      </c>
      <c r="U8" s="153">
        <f t="shared" si="1"/>
        <v>1.6950000900003204E-2</v>
      </c>
    </row>
    <row r="9" spans="1:22" x14ac:dyDescent="0.3">
      <c r="A9" s="2">
        <v>5423</v>
      </c>
      <c r="B9" s="2" t="s">
        <v>25</v>
      </c>
      <c r="C9" s="2" t="s">
        <v>3</v>
      </c>
      <c r="D9" s="110">
        <v>46.160162999999997</v>
      </c>
      <c r="E9" s="122"/>
      <c r="F9" s="248"/>
      <c r="G9" s="180"/>
      <c r="H9" s="244"/>
      <c r="I9" s="107"/>
      <c r="J9" s="281"/>
      <c r="K9" s="128"/>
      <c r="L9" s="15"/>
      <c r="M9" s="285">
        <v>46.160163196899994</v>
      </c>
      <c r="N9" s="7">
        <f t="shared" si="2"/>
        <v>8.5999971588535118E-9</v>
      </c>
      <c r="O9" s="144">
        <v>46.1601629914</v>
      </c>
      <c r="P9" s="290">
        <v>0</v>
      </c>
      <c r="Q9" s="292">
        <v>26.805301085900005</v>
      </c>
      <c r="R9" s="292">
        <v>19.354862514200001</v>
      </c>
      <c r="S9" s="292">
        <v>0</v>
      </c>
      <c r="T9" s="43">
        <v>0</v>
      </c>
      <c r="U9" s="153">
        <f t="shared" si="1"/>
        <v>-6.0010000879628933E-7</v>
      </c>
    </row>
    <row r="10" spans="1:22" x14ac:dyDescent="0.3">
      <c r="A10" s="2">
        <v>5424</v>
      </c>
      <c r="B10" s="2" t="s">
        <v>25</v>
      </c>
      <c r="C10" s="2" t="s">
        <v>3</v>
      </c>
      <c r="D10" s="110">
        <v>11.885809999999999</v>
      </c>
      <c r="E10" s="122" t="s">
        <v>207</v>
      </c>
      <c r="F10" s="248">
        <v>11.885809999999999</v>
      </c>
      <c r="G10" s="171"/>
      <c r="H10" s="247"/>
      <c r="I10" s="107"/>
      <c r="J10" s="281"/>
      <c r="K10" s="126"/>
      <c r="L10" s="127"/>
      <c r="M10" s="285">
        <v>9.2942344259999992</v>
      </c>
      <c r="N10" s="7">
        <f t="shared" si="2"/>
        <v>2.5915771226999986</v>
      </c>
      <c r="O10" s="144">
        <v>9.2942328773000007</v>
      </c>
      <c r="P10" s="290">
        <v>0</v>
      </c>
      <c r="Q10" s="292">
        <v>0</v>
      </c>
      <c r="R10" s="292">
        <v>9.1938590722000004</v>
      </c>
      <c r="S10" s="292">
        <v>2.6919508040999998</v>
      </c>
      <c r="T10" s="43">
        <v>0</v>
      </c>
      <c r="U10" s="153">
        <f t="shared" si="1"/>
        <v>1.2369999957684286E-7</v>
      </c>
    </row>
    <row r="11" spans="1:22" x14ac:dyDescent="0.3">
      <c r="A11" s="2">
        <v>5427</v>
      </c>
      <c r="B11" s="2" t="s">
        <v>25</v>
      </c>
      <c r="C11" s="2" t="s">
        <v>3</v>
      </c>
      <c r="D11" s="110">
        <v>46.888275999999998</v>
      </c>
      <c r="E11" s="122"/>
      <c r="F11" s="248"/>
      <c r="G11" s="174"/>
      <c r="H11" s="243"/>
      <c r="I11" s="107"/>
      <c r="J11" s="281"/>
      <c r="K11" s="129"/>
      <c r="L11" s="130"/>
      <c r="M11" s="73">
        <v>46.888275153900004</v>
      </c>
      <c r="N11" s="7">
        <f t="shared" si="2"/>
        <v>3.9449999889029641E-7</v>
      </c>
      <c r="O11" s="144">
        <v>46.888275605499999</v>
      </c>
      <c r="P11" s="290">
        <v>0</v>
      </c>
      <c r="Q11" s="292">
        <v>16.3799086864</v>
      </c>
      <c r="R11" s="292">
        <v>30.241968574400001</v>
      </c>
      <c r="S11" s="292">
        <v>0</v>
      </c>
      <c r="T11" s="43">
        <v>0</v>
      </c>
      <c r="U11" s="153">
        <f t="shared" si="1"/>
        <v>0.26639873919999246</v>
      </c>
    </row>
    <row r="12" spans="1:22" x14ac:dyDescent="0.3">
      <c r="A12" s="2">
        <v>5430</v>
      </c>
      <c r="B12" s="2" t="s">
        <v>25</v>
      </c>
      <c r="C12" s="2" t="s">
        <v>3</v>
      </c>
      <c r="D12" s="110">
        <v>14.370533999999999</v>
      </c>
      <c r="E12" s="122" t="s">
        <v>207</v>
      </c>
      <c r="F12" s="248">
        <v>14.370533999999999</v>
      </c>
      <c r="G12" s="174"/>
      <c r="H12" s="243"/>
      <c r="I12" s="107">
        <v>0.220722314</v>
      </c>
      <c r="J12" s="281"/>
      <c r="K12" s="126"/>
      <c r="L12" s="130"/>
      <c r="M12" s="73">
        <v>13.824011256099999</v>
      </c>
      <c r="N12" s="7">
        <f t="shared" si="2"/>
        <v>0.5465225387999979</v>
      </c>
      <c r="O12" s="144">
        <v>13.824011461200001</v>
      </c>
      <c r="P12" s="290">
        <v>0</v>
      </c>
      <c r="Q12" s="292">
        <v>12.265788708900001</v>
      </c>
      <c r="R12" s="292">
        <v>0.97076470919999991</v>
      </c>
      <c r="S12" s="292">
        <v>0.91325716670000001</v>
      </c>
      <c r="T12" s="43">
        <v>0</v>
      </c>
      <c r="U12" s="153">
        <f t="shared" si="1"/>
        <v>0.22072341520000016</v>
      </c>
    </row>
    <row r="13" spans="1:22" x14ac:dyDescent="0.3">
      <c r="A13" s="2">
        <v>5432</v>
      </c>
      <c r="B13" s="2" t="s">
        <v>25</v>
      </c>
      <c r="C13" s="2" t="s">
        <v>3</v>
      </c>
      <c r="D13" s="110">
        <v>9.4391350000000003</v>
      </c>
      <c r="E13" s="122"/>
      <c r="F13" s="248"/>
      <c r="G13" s="180"/>
      <c r="H13" s="244"/>
      <c r="I13" s="107"/>
      <c r="J13" s="281"/>
      <c r="K13" s="129"/>
      <c r="L13" s="130"/>
      <c r="M13" s="73">
        <v>9.4391350007000003</v>
      </c>
      <c r="N13" s="7">
        <f t="shared" si="2"/>
        <v>-7.000000579182597E-10</v>
      </c>
      <c r="O13" s="144">
        <v>9.4391350007000003</v>
      </c>
      <c r="P13" s="290">
        <v>0</v>
      </c>
      <c r="Q13" s="292">
        <v>9.4098892346999996</v>
      </c>
      <c r="R13" s="292">
        <v>0</v>
      </c>
      <c r="S13" s="292">
        <v>2.9245929399999999E-2</v>
      </c>
      <c r="T13" s="43">
        <v>0</v>
      </c>
      <c r="U13" s="153">
        <f t="shared" si="1"/>
        <v>-1.6409999936684017E-7</v>
      </c>
    </row>
    <row r="14" spans="1:22" x14ac:dyDescent="0.3">
      <c r="A14" s="2">
        <v>5434</v>
      </c>
      <c r="B14" s="2" t="s">
        <v>25</v>
      </c>
      <c r="C14" s="2" t="s">
        <v>3</v>
      </c>
      <c r="D14" s="110">
        <v>14.712286000000001</v>
      </c>
      <c r="E14" s="122"/>
      <c r="F14" s="248"/>
      <c r="G14" s="171"/>
      <c r="H14" s="242"/>
      <c r="I14" s="107"/>
      <c r="J14" s="281"/>
      <c r="K14" s="129"/>
      <c r="L14" s="130"/>
      <c r="M14" s="73">
        <v>14.7122857726</v>
      </c>
      <c r="N14" s="7">
        <f t="shared" si="2"/>
        <v>2.2740000105159197E-7</v>
      </c>
      <c r="O14" s="144">
        <v>14.7122857726</v>
      </c>
      <c r="P14" s="290">
        <v>0</v>
      </c>
      <c r="Q14" s="292">
        <v>5.2110103511999997</v>
      </c>
      <c r="R14" s="292">
        <v>1.3226617999999999E-2</v>
      </c>
      <c r="S14" s="292">
        <v>9.4880488666999998</v>
      </c>
      <c r="T14" s="43">
        <v>0</v>
      </c>
      <c r="U14" s="153">
        <f t="shared" si="1"/>
        <v>1.6410000114319701E-7</v>
      </c>
    </row>
    <row r="15" spans="1:22" x14ac:dyDescent="0.3">
      <c r="A15" s="2">
        <v>5438</v>
      </c>
      <c r="B15" s="2" t="s">
        <v>25</v>
      </c>
      <c r="C15" s="2" t="s">
        <v>3</v>
      </c>
      <c r="D15" s="110">
        <v>26.135667999999999</v>
      </c>
      <c r="E15" s="122" t="s">
        <v>207</v>
      </c>
      <c r="F15" s="248">
        <v>26.135667999999999</v>
      </c>
      <c r="G15" s="174"/>
      <c r="H15" s="243"/>
      <c r="I15" s="107"/>
      <c r="J15" s="281"/>
      <c r="K15" s="129"/>
      <c r="L15" s="130"/>
      <c r="M15" s="73">
        <v>16.550935408800001</v>
      </c>
      <c r="N15" s="7">
        <f t="shared" si="2"/>
        <v>9.5847312293000009</v>
      </c>
      <c r="O15" s="144">
        <v>16.550936770699998</v>
      </c>
      <c r="P15" s="290">
        <v>0</v>
      </c>
      <c r="Q15" s="292">
        <v>0</v>
      </c>
      <c r="R15" s="292">
        <v>15.7935660636</v>
      </c>
      <c r="S15" s="292">
        <v>10.3421023989</v>
      </c>
      <c r="T15" s="43">
        <v>0</v>
      </c>
      <c r="U15" s="153">
        <f t="shared" si="1"/>
        <v>-4.6250000096392796E-7</v>
      </c>
    </row>
    <row r="16" spans="1:22" x14ac:dyDescent="0.3">
      <c r="A16" s="2">
        <v>5439</v>
      </c>
      <c r="B16" s="2" t="s">
        <v>25</v>
      </c>
      <c r="C16" s="2" t="s">
        <v>3</v>
      </c>
      <c r="D16" s="110">
        <v>5.6754150000000001</v>
      </c>
      <c r="E16" s="122"/>
      <c r="F16" s="248"/>
      <c r="G16" s="180"/>
      <c r="H16" s="244"/>
      <c r="I16" s="107"/>
      <c r="J16" s="281"/>
      <c r="K16" s="128" t="s">
        <v>296</v>
      </c>
      <c r="L16" s="15">
        <v>5.6754149573000001</v>
      </c>
      <c r="M16" s="73"/>
      <c r="N16" s="7">
        <f t="shared" si="2"/>
        <v>4.2699999980300163E-8</v>
      </c>
      <c r="O16" s="144">
        <v>5.6754149573000001</v>
      </c>
      <c r="P16" s="290">
        <v>0</v>
      </c>
      <c r="Q16" s="292">
        <v>0</v>
      </c>
      <c r="R16" s="292">
        <v>0</v>
      </c>
      <c r="S16" s="292">
        <v>1.088110921</v>
      </c>
      <c r="T16" s="43">
        <v>0</v>
      </c>
      <c r="U16" s="153">
        <f t="shared" si="1"/>
        <v>4.5873040789999999</v>
      </c>
    </row>
    <row r="17" spans="1:21" x14ac:dyDescent="0.3">
      <c r="A17" s="2">
        <v>5440</v>
      </c>
      <c r="B17" s="2" t="s">
        <v>25</v>
      </c>
      <c r="C17" s="2" t="s">
        <v>3</v>
      </c>
      <c r="D17" s="110">
        <v>13.774222</v>
      </c>
      <c r="E17" s="122" t="s">
        <v>207</v>
      </c>
      <c r="F17" s="248">
        <v>13.774222</v>
      </c>
      <c r="G17" s="174"/>
      <c r="H17" s="243"/>
      <c r="I17" s="107">
        <v>1.1657028979000001</v>
      </c>
      <c r="J17" s="281"/>
      <c r="K17" s="128"/>
      <c r="L17" s="15"/>
      <c r="M17" s="73">
        <v>4.3737479983999998</v>
      </c>
      <c r="N17" s="7">
        <f t="shared" si="2"/>
        <v>9.4004715166999997</v>
      </c>
      <c r="O17" s="144">
        <v>4.3737504833000003</v>
      </c>
      <c r="P17" s="290">
        <v>0</v>
      </c>
      <c r="Q17" s="292">
        <v>6.9002804854000006</v>
      </c>
      <c r="R17" s="292">
        <v>5.0597565081000004</v>
      </c>
      <c r="S17" s="292">
        <v>0.64846148520000002</v>
      </c>
      <c r="T17" s="43">
        <v>0</v>
      </c>
      <c r="U17" s="153">
        <f t="shared" si="1"/>
        <v>1.1657235212999986</v>
      </c>
    </row>
    <row r="18" spans="1:21" x14ac:dyDescent="0.3">
      <c r="A18" s="2">
        <v>5441</v>
      </c>
      <c r="B18" s="2" t="s">
        <v>25</v>
      </c>
      <c r="C18" s="2" t="s">
        <v>3</v>
      </c>
      <c r="D18" s="110">
        <v>16.057957999999999</v>
      </c>
      <c r="E18" s="122" t="s">
        <v>207</v>
      </c>
      <c r="F18" s="248">
        <v>16.057957999999999</v>
      </c>
      <c r="G18" s="171"/>
      <c r="H18" s="242"/>
      <c r="I18" s="107">
        <v>2.2784489235000001</v>
      </c>
      <c r="J18" s="281"/>
      <c r="K18" s="128"/>
      <c r="L18" s="15"/>
      <c r="M18" s="73">
        <v>12.792424843900001</v>
      </c>
      <c r="N18" s="7">
        <f t="shared" si="2"/>
        <v>3.2655318914000002</v>
      </c>
      <c r="O18" s="144">
        <v>12.792426108599999</v>
      </c>
      <c r="P18" s="290">
        <v>0</v>
      </c>
      <c r="Q18" s="292">
        <v>15.141216871200001</v>
      </c>
      <c r="R18" s="292">
        <v>0</v>
      </c>
      <c r="S18" s="292">
        <v>0</v>
      </c>
      <c r="T18" s="43">
        <v>0</v>
      </c>
      <c r="U18" s="153">
        <f t="shared" si="1"/>
        <v>0.91674112879999825</v>
      </c>
    </row>
    <row r="19" spans="1:21" ht="21.6" x14ac:dyDescent="0.3">
      <c r="A19" s="2">
        <v>5444</v>
      </c>
      <c r="B19" s="2" t="s">
        <v>25</v>
      </c>
      <c r="C19" s="2" t="s">
        <v>3</v>
      </c>
      <c r="D19" s="110">
        <v>7.5930689999999998</v>
      </c>
      <c r="E19" s="122" t="s">
        <v>207</v>
      </c>
      <c r="F19" s="248">
        <v>1.26</v>
      </c>
      <c r="G19" s="180" t="s">
        <v>211</v>
      </c>
      <c r="H19" s="244">
        <v>6.33</v>
      </c>
      <c r="I19" s="107"/>
      <c r="J19" s="281"/>
      <c r="K19" s="129"/>
      <c r="L19" s="130"/>
      <c r="M19" s="73"/>
      <c r="N19" s="7">
        <f t="shared" si="2"/>
        <v>7.3273638998999999</v>
      </c>
      <c r="O19" s="144">
        <v>0.26570510009999998</v>
      </c>
      <c r="P19" s="290">
        <v>0</v>
      </c>
      <c r="Q19" s="292">
        <v>7.9083478100000007E-2</v>
      </c>
      <c r="R19" s="292">
        <v>5.9898467552000003</v>
      </c>
      <c r="S19" s="292">
        <v>1.5241388071999999</v>
      </c>
      <c r="T19" s="43">
        <v>0</v>
      </c>
      <c r="U19" s="153">
        <f t="shared" si="1"/>
        <v>-4.0500000686449766E-8</v>
      </c>
    </row>
    <row r="20" spans="1:21" x14ac:dyDescent="0.3">
      <c r="A20" s="2">
        <v>5445</v>
      </c>
      <c r="B20" s="2" t="s">
        <v>25</v>
      </c>
      <c r="C20" s="2" t="s">
        <v>3</v>
      </c>
      <c r="D20" s="110">
        <v>37.708652000000001</v>
      </c>
      <c r="E20" s="122" t="s">
        <v>208</v>
      </c>
      <c r="F20" s="248">
        <v>37.708652000000001</v>
      </c>
      <c r="G20" s="171"/>
      <c r="H20" s="242"/>
      <c r="I20" s="107"/>
      <c r="J20" s="281"/>
      <c r="K20" s="128"/>
      <c r="L20" s="15"/>
      <c r="M20" s="285"/>
      <c r="N20" s="7">
        <f t="shared" si="2"/>
        <v>36.986546883499997</v>
      </c>
      <c r="O20" s="144">
        <v>0.72210511649999998</v>
      </c>
      <c r="P20" s="290">
        <v>8.0326064130999999</v>
      </c>
      <c r="Q20" s="292">
        <v>5.6708096052999997</v>
      </c>
      <c r="R20" s="292">
        <v>0.40546009869999999</v>
      </c>
      <c r="S20" s="292">
        <v>31.632382947499998</v>
      </c>
      <c r="T20" s="43">
        <v>0</v>
      </c>
      <c r="U20" s="153">
        <f t="shared" si="1"/>
        <v>-6.5149999528557601E-7</v>
      </c>
    </row>
    <row r="21" spans="1:21" x14ac:dyDescent="0.3">
      <c r="A21" s="2">
        <v>5446</v>
      </c>
      <c r="B21" s="2" t="s">
        <v>25</v>
      </c>
      <c r="C21" s="2" t="s">
        <v>3</v>
      </c>
      <c r="D21" s="110">
        <v>30.469546000000001</v>
      </c>
      <c r="E21" s="122" t="s">
        <v>208</v>
      </c>
      <c r="F21" s="248">
        <v>30.469546000000001</v>
      </c>
      <c r="G21" s="171"/>
      <c r="H21" s="242"/>
      <c r="I21" s="107"/>
      <c r="J21" s="281"/>
      <c r="K21" s="128"/>
      <c r="L21" s="15"/>
      <c r="M21" s="73">
        <v>17.4870195751</v>
      </c>
      <c r="N21" s="7">
        <f t="shared" si="2"/>
        <v>12.982526424900001</v>
      </c>
      <c r="O21" s="144">
        <v>17.4870195751</v>
      </c>
      <c r="P21" s="290">
        <v>0</v>
      </c>
      <c r="Q21" s="292">
        <v>0.79053940290000002</v>
      </c>
      <c r="R21" s="292">
        <v>10.1513857412</v>
      </c>
      <c r="S21" s="292">
        <v>19.5276205762</v>
      </c>
      <c r="T21" s="43">
        <v>0</v>
      </c>
      <c r="U21" s="153">
        <f t="shared" si="1"/>
        <v>2.7970000004984286E-7</v>
      </c>
    </row>
    <row r="22" spans="1:21" x14ac:dyDescent="0.3">
      <c r="A22" s="2">
        <v>5447</v>
      </c>
      <c r="B22" s="2" t="s">
        <v>25</v>
      </c>
      <c r="C22" s="2" t="s">
        <v>3</v>
      </c>
      <c r="D22" s="110">
        <v>47.566628999999999</v>
      </c>
      <c r="E22" s="122" t="s">
        <v>208</v>
      </c>
      <c r="F22" s="248">
        <v>47.566628999999999</v>
      </c>
      <c r="G22" s="171"/>
      <c r="H22" s="242"/>
      <c r="I22" s="107"/>
      <c r="J22" s="281"/>
      <c r="K22" s="128"/>
      <c r="L22" s="15"/>
      <c r="M22" s="73">
        <v>6.4669742565000004</v>
      </c>
      <c r="N22" s="7">
        <f t="shared" si="2"/>
        <v>41.099646385</v>
      </c>
      <c r="O22" s="144">
        <v>6.466982615</v>
      </c>
      <c r="P22" s="290">
        <v>0</v>
      </c>
      <c r="Q22" s="292">
        <v>0.89780256850000006</v>
      </c>
      <c r="R22" s="292">
        <v>12.939453756099999</v>
      </c>
      <c r="S22" s="292">
        <v>33.729372701899997</v>
      </c>
      <c r="T22" s="43">
        <v>0</v>
      </c>
      <c r="U22" s="153">
        <f t="shared" si="1"/>
        <v>-2.6499996863549313E-8</v>
      </c>
    </row>
    <row r="23" spans="1:21" x14ac:dyDescent="0.3">
      <c r="A23" s="2">
        <v>5460</v>
      </c>
      <c r="B23" s="2" t="s">
        <v>25</v>
      </c>
      <c r="C23" s="2" t="s">
        <v>3</v>
      </c>
      <c r="D23" s="110">
        <v>15.056461000000001</v>
      </c>
      <c r="E23" s="122" t="s">
        <v>212</v>
      </c>
      <c r="F23" s="248">
        <v>15.056461000000001</v>
      </c>
      <c r="G23" s="171"/>
      <c r="H23" s="242"/>
      <c r="I23" s="107"/>
      <c r="J23" s="281"/>
      <c r="K23" s="128"/>
      <c r="L23" s="15"/>
      <c r="M23" s="73"/>
      <c r="N23" s="7">
        <f t="shared" si="2"/>
        <v>14.9913852468</v>
      </c>
      <c r="O23" s="144">
        <v>6.5075753200000003E-2</v>
      </c>
      <c r="P23" s="290">
        <v>0</v>
      </c>
      <c r="Q23" s="292">
        <v>1.2502553258</v>
      </c>
      <c r="R23" s="292">
        <v>13.8062065205</v>
      </c>
      <c r="S23" s="292">
        <v>0</v>
      </c>
      <c r="T23" s="43">
        <v>0</v>
      </c>
      <c r="U23" s="153">
        <f t="shared" si="1"/>
        <v>-8.462999989689024E-7</v>
      </c>
    </row>
    <row r="24" spans="1:21" s="57" customFormat="1" x14ac:dyDescent="0.3">
      <c r="A24" s="2">
        <v>5462</v>
      </c>
      <c r="B24" s="2" t="s">
        <v>25</v>
      </c>
      <c r="C24" s="2" t="s">
        <v>3</v>
      </c>
      <c r="D24" s="110">
        <v>9.0824160000000003</v>
      </c>
      <c r="E24" s="122" t="s">
        <v>212</v>
      </c>
      <c r="F24" s="248">
        <v>9.0824160000000003</v>
      </c>
      <c r="G24" s="171"/>
      <c r="H24" s="247"/>
      <c r="I24" s="107"/>
      <c r="J24" s="281"/>
      <c r="K24" s="95"/>
      <c r="L24" s="95"/>
      <c r="M24" s="73"/>
      <c r="N24" s="7">
        <f t="shared" si="0"/>
        <v>9.0824160000000003</v>
      </c>
      <c r="O24" s="144">
        <v>0</v>
      </c>
      <c r="P24" s="290">
        <v>0</v>
      </c>
      <c r="Q24" s="292">
        <v>3.0317004934999998</v>
      </c>
      <c r="R24" s="292">
        <v>3.8659280875999995</v>
      </c>
      <c r="S24" s="292">
        <v>2.1847872044000001</v>
      </c>
      <c r="T24" s="43">
        <v>0</v>
      </c>
      <c r="U24" s="153">
        <f t="shared" si="1"/>
        <v>2.1449999998424119E-7</v>
      </c>
    </row>
    <row r="25" spans="1:21" x14ac:dyDescent="0.3">
      <c r="A25" s="2">
        <v>5466</v>
      </c>
      <c r="B25" s="2" t="s">
        <v>25</v>
      </c>
      <c r="C25" s="2" t="s">
        <v>3</v>
      </c>
      <c r="D25" s="110">
        <v>12.802626</v>
      </c>
      <c r="E25" s="122" t="s">
        <v>213</v>
      </c>
      <c r="F25" s="248">
        <v>0.17</v>
      </c>
      <c r="G25" s="171" t="s">
        <v>212</v>
      </c>
      <c r="H25" s="242">
        <v>12.62</v>
      </c>
      <c r="I25" s="107"/>
      <c r="J25" s="281"/>
      <c r="K25" s="128"/>
      <c r="L25" s="15"/>
      <c r="M25" s="73"/>
      <c r="N25" s="7">
        <f t="shared" si="0"/>
        <v>12.802626</v>
      </c>
      <c r="O25" s="144">
        <v>0</v>
      </c>
      <c r="P25" s="290">
        <v>0</v>
      </c>
      <c r="Q25" s="292">
        <v>4.8295422202000005</v>
      </c>
      <c r="R25" s="292">
        <v>7.9730853833999999</v>
      </c>
      <c r="S25" s="292">
        <v>0</v>
      </c>
      <c r="T25" s="43">
        <v>0</v>
      </c>
      <c r="U25" s="153">
        <f t="shared" si="1"/>
        <v>-1.6036000012320528E-6</v>
      </c>
    </row>
    <row r="26" spans="1:21" x14ac:dyDescent="0.3">
      <c r="A26" s="2">
        <v>5468</v>
      </c>
      <c r="B26" s="2" t="s">
        <v>25</v>
      </c>
      <c r="C26" s="2" t="s">
        <v>3</v>
      </c>
      <c r="D26" s="110">
        <v>11.511100000000001</v>
      </c>
      <c r="E26" s="122" t="s">
        <v>213</v>
      </c>
      <c r="F26" s="248">
        <v>10.5798250514</v>
      </c>
      <c r="G26" s="171" t="s">
        <v>212</v>
      </c>
      <c r="H26" s="242">
        <v>0.93127461719999993</v>
      </c>
      <c r="I26" s="107"/>
      <c r="J26" s="281"/>
      <c r="K26" s="128"/>
      <c r="L26" s="15"/>
      <c r="M26" s="73"/>
      <c r="N26" s="7">
        <f t="shared" si="0"/>
        <v>11.511100000000001</v>
      </c>
      <c r="O26" s="144">
        <v>0</v>
      </c>
      <c r="P26" s="290">
        <v>0</v>
      </c>
      <c r="Q26" s="292">
        <v>11.3571451216</v>
      </c>
      <c r="R26" s="292">
        <v>0.15395436850000002</v>
      </c>
      <c r="S26" s="292">
        <v>0</v>
      </c>
      <c r="T26" s="43">
        <v>0</v>
      </c>
      <c r="U26" s="153">
        <f t="shared" si="1"/>
        <v>5.0989999955675103E-7</v>
      </c>
    </row>
    <row r="27" spans="1:21" x14ac:dyDescent="0.3">
      <c r="A27" s="2">
        <v>5474</v>
      </c>
      <c r="B27" s="2" t="s">
        <v>25</v>
      </c>
      <c r="C27" s="2" t="s">
        <v>3</v>
      </c>
      <c r="D27" s="110">
        <v>68.618874000000005</v>
      </c>
      <c r="E27" s="122" t="s">
        <v>201</v>
      </c>
      <c r="F27" s="248">
        <v>68.618874140800003</v>
      </c>
      <c r="G27" s="180"/>
      <c r="H27" s="244"/>
      <c r="I27" s="107">
        <v>2.6361896539999998</v>
      </c>
      <c r="J27" s="281"/>
      <c r="K27" s="129"/>
      <c r="L27" s="130"/>
      <c r="M27" s="73"/>
      <c r="N27" s="7">
        <f t="shared" si="0"/>
        <v>15.754991156400003</v>
      </c>
      <c r="O27" s="144">
        <v>52.863882843600003</v>
      </c>
      <c r="P27" s="290">
        <v>0</v>
      </c>
      <c r="Q27" s="292">
        <v>57.310555374600014</v>
      </c>
      <c r="R27" s="292">
        <v>6.0371840001999999</v>
      </c>
      <c r="S27" s="292">
        <v>2.1739937428</v>
      </c>
      <c r="T27" s="43">
        <v>3.0187483986999997</v>
      </c>
      <c r="U27" s="153">
        <f t="shared" si="1"/>
        <v>7.8392483700000071E-2</v>
      </c>
    </row>
    <row r="28" spans="1:21" x14ac:dyDescent="0.3">
      <c r="A28" s="2">
        <v>5477</v>
      </c>
      <c r="B28" s="2" t="s">
        <v>25</v>
      </c>
      <c r="C28" s="2" t="s">
        <v>3</v>
      </c>
      <c r="D28" s="110">
        <v>15.181675</v>
      </c>
      <c r="E28" s="122" t="s">
        <v>201</v>
      </c>
      <c r="F28" s="248">
        <v>15.181675492899998</v>
      </c>
      <c r="G28" s="171"/>
      <c r="H28" s="242"/>
      <c r="I28" s="107">
        <v>0.51610518110000003</v>
      </c>
      <c r="J28" s="281"/>
      <c r="K28" s="129"/>
      <c r="L28" s="130"/>
      <c r="M28" s="73"/>
      <c r="N28" s="7">
        <f t="shared" si="0"/>
        <v>1.9122934719000018</v>
      </c>
      <c r="O28" s="144">
        <v>13.269381528099998</v>
      </c>
      <c r="P28" s="290">
        <v>0</v>
      </c>
      <c r="Q28" s="292">
        <v>0</v>
      </c>
      <c r="R28" s="292">
        <v>4.6333765111999998</v>
      </c>
      <c r="S28" s="292">
        <v>0.46199177229999994</v>
      </c>
      <c r="T28" s="43">
        <v>0</v>
      </c>
      <c r="U28" s="153">
        <f t="shared" si="1"/>
        <v>10.086306716500001</v>
      </c>
    </row>
    <row r="29" spans="1:21" x14ac:dyDescent="0.3">
      <c r="A29" s="2">
        <v>5478</v>
      </c>
      <c r="B29" s="2" t="s">
        <v>25</v>
      </c>
      <c r="C29" s="2" t="s">
        <v>3</v>
      </c>
      <c r="D29" s="110">
        <v>3.0903179999999999</v>
      </c>
      <c r="E29" s="122" t="s">
        <v>206</v>
      </c>
      <c r="F29" s="248">
        <v>3.0903180833999997</v>
      </c>
      <c r="G29" s="180"/>
      <c r="H29" s="244"/>
      <c r="I29" s="107"/>
      <c r="J29" s="281"/>
      <c r="K29" s="129"/>
      <c r="L29" s="130"/>
      <c r="M29" s="73"/>
      <c r="N29" s="7">
        <f t="shared" si="0"/>
        <v>0.58148154319999978</v>
      </c>
      <c r="O29" s="144">
        <v>2.5088364568000001</v>
      </c>
      <c r="P29" s="290">
        <v>0</v>
      </c>
      <c r="Q29" s="292">
        <v>1.4942388290999999</v>
      </c>
      <c r="R29" s="292">
        <v>0</v>
      </c>
      <c r="S29" s="292">
        <v>1.5960793355</v>
      </c>
      <c r="T29" s="43">
        <v>0</v>
      </c>
      <c r="U29" s="153">
        <f t="shared" si="1"/>
        <v>-1.6460000029638877E-7</v>
      </c>
    </row>
    <row r="30" spans="1:21" x14ac:dyDescent="0.3">
      <c r="A30" s="2">
        <v>5479</v>
      </c>
      <c r="B30" s="2" t="s">
        <v>25</v>
      </c>
      <c r="C30" s="2" t="s">
        <v>3</v>
      </c>
      <c r="D30" s="110">
        <v>4.7303420000000003</v>
      </c>
      <c r="E30" s="122" t="s">
        <v>206</v>
      </c>
      <c r="F30" s="248">
        <v>4.7303417974999995</v>
      </c>
      <c r="G30" s="180"/>
      <c r="H30" s="244"/>
      <c r="I30" s="107"/>
      <c r="J30" s="281"/>
      <c r="K30" s="129"/>
      <c r="L30" s="130"/>
      <c r="M30" s="73"/>
      <c r="N30" s="7">
        <f t="shared" si="0"/>
        <v>3.4306242943000003</v>
      </c>
      <c r="O30" s="144">
        <v>1.2997177057</v>
      </c>
      <c r="P30" s="290">
        <v>0</v>
      </c>
      <c r="Q30" s="292">
        <v>0.15397979809999998</v>
      </c>
      <c r="R30" s="292">
        <v>0</v>
      </c>
      <c r="S30" s="292">
        <v>4.5763618847999998</v>
      </c>
      <c r="T30" s="43">
        <v>0</v>
      </c>
      <c r="U30" s="153">
        <f t="shared" si="1"/>
        <v>3.1710000047979747E-7</v>
      </c>
    </row>
    <row r="31" spans="1:21" x14ac:dyDescent="0.3">
      <c r="A31" s="2">
        <v>5480</v>
      </c>
      <c r="B31" s="2" t="s">
        <v>25</v>
      </c>
      <c r="C31" s="2" t="s">
        <v>3</v>
      </c>
      <c r="D31" s="110">
        <v>54.776373</v>
      </c>
      <c r="E31" s="122" t="s">
        <v>201</v>
      </c>
      <c r="F31" s="248">
        <v>54.776373034300001</v>
      </c>
      <c r="G31" s="180"/>
      <c r="H31" s="244"/>
      <c r="I31" s="107"/>
      <c r="J31" s="281"/>
      <c r="K31" s="126"/>
      <c r="L31" s="130"/>
      <c r="M31" s="73"/>
      <c r="N31" s="7">
        <f t="shared" si="0"/>
        <v>28.721378775800002</v>
      </c>
      <c r="O31" s="144">
        <v>26.054994224199998</v>
      </c>
      <c r="P31" s="290">
        <v>0</v>
      </c>
      <c r="Q31" s="292">
        <v>8.7638190939999987</v>
      </c>
      <c r="R31" s="292">
        <v>35.535344940599998</v>
      </c>
      <c r="S31" s="292">
        <v>10.477209288299999</v>
      </c>
      <c r="T31" s="43">
        <v>0</v>
      </c>
      <c r="U31" s="153">
        <f t="shared" si="1"/>
        <v>-3.229000000715132E-7</v>
      </c>
    </row>
    <row r="32" spans="1:21" ht="21.6" x14ac:dyDescent="0.3">
      <c r="A32" s="2">
        <v>5481</v>
      </c>
      <c r="B32" s="2" t="s">
        <v>25</v>
      </c>
      <c r="C32" s="2" t="s">
        <v>3</v>
      </c>
      <c r="D32" s="110">
        <v>5.4924689999999998</v>
      </c>
      <c r="E32" s="122" t="s">
        <v>206</v>
      </c>
      <c r="F32" s="248">
        <v>5.3042816372999999</v>
      </c>
      <c r="G32" s="180" t="s">
        <v>210</v>
      </c>
      <c r="H32" s="244">
        <v>0.18818737369999999</v>
      </c>
      <c r="I32" s="107"/>
      <c r="J32" s="281"/>
      <c r="K32" s="129"/>
      <c r="L32" s="130"/>
      <c r="M32" s="73"/>
      <c r="N32" s="7">
        <f t="shared" si="0"/>
        <v>5.4924689999999998</v>
      </c>
      <c r="O32" s="144">
        <v>0</v>
      </c>
      <c r="P32" s="290">
        <v>0</v>
      </c>
      <c r="Q32" s="292">
        <v>1.8291579733999999</v>
      </c>
      <c r="R32" s="292">
        <v>2.5228961306</v>
      </c>
      <c r="S32" s="292">
        <v>1.140415154</v>
      </c>
      <c r="T32" s="43">
        <v>0</v>
      </c>
      <c r="U32" s="153">
        <f t="shared" si="1"/>
        <v>-2.5800000003073364E-7</v>
      </c>
    </row>
    <row r="33" spans="1:237" x14ac:dyDescent="0.3">
      <c r="A33" s="2">
        <v>5482</v>
      </c>
      <c r="B33" s="2" t="s">
        <v>25</v>
      </c>
      <c r="C33" s="2" t="s">
        <v>3</v>
      </c>
      <c r="D33" s="110">
        <v>11.837104999999999</v>
      </c>
      <c r="E33" s="122" t="s">
        <v>210</v>
      </c>
      <c r="F33" s="248">
        <v>11.837104694800001</v>
      </c>
      <c r="G33" s="174"/>
      <c r="H33" s="243"/>
      <c r="I33" s="107"/>
      <c r="J33" s="281"/>
      <c r="K33" s="129"/>
      <c r="L33" s="130"/>
      <c r="M33" s="73"/>
      <c r="N33" s="7">
        <f t="shared" si="0"/>
        <v>6.5254250338999995</v>
      </c>
      <c r="O33" s="144">
        <v>5.3116799660999998</v>
      </c>
      <c r="P33" s="290">
        <v>0</v>
      </c>
      <c r="Q33" s="292">
        <v>7.2596951107000001</v>
      </c>
      <c r="R33" s="292">
        <v>0</v>
      </c>
      <c r="S33" s="292">
        <v>4.577409575199999</v>
      </c>
      <c r="T33" s="43">
        <v>0</v>
      </c>
      <c r="U33" s="153">
        <f t="shared" si="1"/>
        <v>3.1410000111975478E-7</v>
      </c>
    </row>
    <row r="34" spans="1:237" x14ac:dyDescent="0.3">
      <c r="A34" s="2">
        <v>5483</v>
      </c>
      <c r="B34" s="2" t="s">
        <v>25</v>
      </c>
      <c r="C34" s="2" t="s">
        <v>3</v>
      </c>
      <c r="D34" s="110">
        <v>19.837847</v>
      </c>
      <c r="E34" s="122" t="s">
        <v>206</v>
      </c>
      <c r="F34" s="248">
        <v>1.2472517401999998</v>
      </c>
      <c r="G34" s="171" t="s">
        <v>210</v>
      </c>
      <c r="H34" s="248">
        <v>18.5905951019</v>
      </c>
      <c r="I34" s="107">
        <v>0.56634436990000003</v>
      </c>
      <c r="J34" s="281"/>
      <c r="K34" s="129"/>
      <c r="L34" s="130"/>
      <c r="M34" s="73"/>
      <c r="N34" s="7">
        <f t="shared" si="0"/>
        <v>19.837847</v>
      </c>
      <c r="O34" s="144">
        <v>0</v>
      </c>
      <c r="P34" s="290">
        <v>0</v>
      </c>
      <c r="Q34" s="292">
        <v>0</v>
      </c>
      <c r="R34" s="292">
        <v>10.833710353599999</v>
      </c>
      <c r="S34" s="292">
        <v>8.4296682684000004</v>
      </c>
      <c r="T34" s="43">
        <v>0</v>
      </c>
      <c r="U34" s="153">
        <f t="shared" si="1"/>
        <v>0.57446837800000239</v>
      </c>
    </row>
    <row r="35" spans="1:237" x14ac:dyDescent="0.3">
      <c r="A35" s="2">
        <v>5484</v>
      </c>
      <c r="B35" s="2" t="s">
        <v>25</v>
      </c>
      <c r="C35" s="2" t="s">
        <v>3</v>
      </c>
      <c r="D35" s="110">
        <v>17.589621999999999</v>
      </c>
      <c r="E35" s="122" t="s">
        <v>206</v>
      </c>
      <c r="F35" s="248">
        <v>15.0978325552</v>
      </c>
      <c r="G35" s="171"/>
      <c r="H35" s="248"/>
      <c r="I35" s="107"/>
      <c r="J35" s="281"/>
      <c r="K35" s="126"/>
      <c r="L35" s="130"/>
      <c r="M35" s="73">
        <v>2.4917896542999998</v>
      </c>
      <c r="N35" s="7">
        <f t="shared" si="0"/>
        <v>15.097831035699999</v>
      </c>
      <c r="O35" s="144">
        <v>2.4917909642999998</v>
      </c>
      <c r="P35" s="290">
        <v>0</v>
      </c>
      <c r="Q35" s="292">
        <v>8.7661143473000003</v>
      </c>
      <c r="R35" s="292">
        <v>8.8222690088000011</v>
      </c>
      <c r="S35" s="292">
        <v>0</v>
      </c>
      <c r="T35" s="43">
        <v>0</v>
      </c>
      <c r="U35" s="153">
        <f t="shared" si="1"/>
        <v>1.2386438999953953E-3</v>
      </c>
    </row>
    <row r="36" spans="1:237" x14ac:dyDescent="0.3">
      <c r="A36" s="2">
        <v>5485</v>
      </c>
      <c r="B36" s="2" t="s">
        <v>25</v>
      </c>
      <c r="C36" s="2" t="s">
        <v>3</v>
      </c>
      <c r="D36" s="110">
        <v>11.110715000000001</v>
      </c>
      <c r="E36" s="122" t="s">
        <v>206</v>
      </c>
      <c r="F36" s="248">
        <v>11.037324264800001</v>
      </c>
      <c r="G36" s="180"/>
      <c r="H36" s="244"/>
      <c r="I36" s="107"/>
      <c r="J36" s="281"/>
      <c r="K36" s="126"/>
      <c r="L36" s="130"/>
      <c r="M36" s="73">
        <v>7.3390333699999991E-2</v>
      </c>
      <c r="N36" s="7">
        <f t="shared" si="0"/>
        <v>11.0373244964</v>
      </c>
      <c r="O36" s="144">
        <v>7.3390503600000004E-2</v>
      </c>
      <c r="P36" s="290">
        <v>0</v>
      </c>
      <c r="Q36" s="292">
        <v>10.568647293</v>
      </c>
      <c r="R36" s="292">
        <v>0</v>
      </c>
      <c r="S36" s="292">
        <v>0</v>
      </c>
      <c r="T36" s="43">
        <v>0</v>
      </c>
      <c r="U36" s="153">
        <f t="shared" si="1"/>
        <v>0.54206770700000106</v>
      </c>
    </row>
    <row r="37" spans="1:237" x14ac:dyDescent="0.3">
      <c r="A37" s="2">
        <v>5487</v>
      </c>
      <c r="B37" s="2" t="s">
        <v>25</v>
      </c>
      <c r="C37" s="2" t="s">
        <v>3</v>
      </c>
      <c r="D37" s="110">
        <v>12.518962999999999</v>
      </c>
      <c r="E37" s="122" t="s">
        <v>214</v>
      </c>
      <c r="F37" s="248">
        <v>4.3268112793000002</v>
      </c>
      <c r="G37" s="171" t="s">
        <v>199</v>
      </c>
      <c r="H37" s="247">
        <v>8.1921514087000009</v>
      </c>
      <c r="I37" s="107"/>
      <c r="J37" s="281"/>
      <c r="K37" s="126"/>
      <c r="L37" s="130"/>
      <c r="M37" s="73"/>
      <c r="N37" s="7">
        <f t="shared" si="0"/>
        <v>2.5649999990662309E-7</v>
      </c>
      <c r="O37" s="144">
        <v>12.518962743499999</v>
      </c>
      <c r="P37" s="290">
        <v>8.1237684345999988</v>
      </c>
      <c r="Q37" s="292">
        <v>10.527285925700001</v>
      </c>
      <c r="R37" s="292">
        <v>1.6428114904999997</v>
      </c>
      <c r="S37" s="292">
        <v>0</v>
      </c>
      <c r="T37" s="43">
        <v>0</v>
      </c>
      <c r="U37" s="153">
        <f t="shared" si="1"/>
        <v>0.34886558379999855</v>
      </c>
    </row>
    <row r="38" spans="1:237" x14ac:dyDescent="0.3">
      <c r="A38" s="2">
        <v>5488</v>
      </c>
      <c r="B38" s="2" t="s">
        <v>25</v>
      </c>
      <c r="C38" s="2" t="s">
        <v>3</v>
      </c>
      <c r="D38" s="110">
        <v>27.670549999999999</v>
      </c>
      <c r="E38" s="122" t="s">
        <v>206</v>
      </c>
      <c r="F38" s="248">
        <v>27.670549682100003</v>
      </c>
      <c r="G38" s="180"/>
      <c r="H38" s="244"/>
      <c r="I38" s="107"/>
      <c r="J38" s="281"/>
      <c r="K38" s="126"/>
      <c r="L38" s="130"/>
      <c r="M38" s="73"/>
      <c r="N38" s="7">
        <f t="shared" si="0"/>
        <v>27.670549999999999</v>
      </c>
      <c r="O38" s="144">
        <v>0</v>
      </c>
      <c r="P38" s="290">
        <v>0</v>
      </c>
      <c r="Q38" s="292">
        <v>15.696814737899999</v>
      </c>
      <c r="R38" s="292">
        <v>0</v>
      </c>
      <c r="S38" s="292">
        <v>10.9581357406</v>
      </c>
      <c r="T38" s="43">
        <v>0</v>
      </c>
      <c r="U38" s="153">
        <f t="shared" si="1"/>
        <v>1.0155995215000004</v>
      </c>
    </row>
    <row r="39" spans="1:237" x14ac:dyDescent="0.3">
      <c r="A39" s="2">
        <v>5489</v>
      </c>
      <c r="B39" s="2" t="s">
        <v>25</v>
      </c>
      <c r="C39" s="2" t="s">
        <v>3</v>
      </c>
      <c r="D39" s="110">
        <v>8.5909510000000004</v>
      </c>
      <c r="E39" s="122" t="s">
        <v>201</v>
      </c>
      <c r="F39" s="248">
        <v>8.5909514104999989</v>
      </c>
      <c r="G39" s="180"/>
      <c r="H39" s="244"/>
      <c r="I39" s="107">
        <v>2.2756525075999998</v>
      </c>
      <c r="J39" s="281"/>
      <c r="K39" s="128"/>
      <c r="L39" s="15"/>
      <c r="M39" s="285"/>
      <c r="N39" s="7">
        <f t="shared" si="0"/>
        <v>8.5909510000000004</v>
      </c>
      <c r="O39" s="144">
        <v>0</v>
      </c>
      <c r="P39" s="290">
        <v>0</v>
      </c>
      <c r="Q39" s="292">
        <v>0</v>
      </c>
      <c r="R39" s="292">
        <v>7.2285331999999997E-3</v>
      </c>
      <c r="S39" s="292">
        <v>6.3080182574999997</v>
      </c>
      <c r="T39" s="43">
        <v>2.2757046263</v>
      </c>
      <c r="U39" s="153">
        <f t="shared" si="1"/>
        <v>-4.1699999897559792E-7</v>
      </c>
    </row>
    <row r="40" spans="1:237" x14ac:dyDescent="0.3">
      <c r="A40" s="2">
        <v>5490</v>
      </c>
      <c r="B40" s="2" t="s">
        <v>25</v>
      </c>
      <c r="C40" s="2" t="s">
        <v>3</v>
      </c>
      <c r="D40" s="110">
        <v>10.167393000000001</v>
      </c>
      <c r="E40" s="122" t="s">
        <v>206</v>
      </c>
      <c r="F40" s="248">
        <v>10.167392513699999</v>
      </c>
      <c r="G40" s="174"/>
      <c r="H40" s="243"/>
      <c r="I40" s="107">
        <v>1.0963561199999999E-2</v>
      </c>
      <c r="J40" s="281">
        <v>1.08931775E-2</v>
      </c>
      <c r="K40" s="128"/>
      <c r="L40" s="15"/>
      <c r="M40" s="285"/>
      <c r="N40" s="7">
        <f t="shared" si="0"/>
        <v>10.167393000000001</v>
      </c>
      <c r="O40" s="144">
        <v>0</v>
      </c>
      <c r="P40" s="290">
        <v>0</v>
      </c>
      <c r="Q40" s="292">
        <v>0</v>
      </c>
      <c r="R40" s="292">
        <v>6.1956145306999995</v>
      </c>
      <c r="S40" s="292">
        <v>3.9717779943</v>
      </c>
      <c r="T40" s="43">
        <v>0</v>
      </c>
      <c r="U40" s="153">
        <f t="shared" si="1"/>
        <v>4.7500000022182576E-7</v>
      </c>
    </row>
    <row r="41" spans="1:237" x14ac:dyDescent="0.3">
      <c r="A41" s="2">
        <v>5491</v>
      </c>
      <c r="B41" s="2" t="s">
        <v>25</v>
      </c>
      <c r="C41" s="2" t="s">
        <v>3</v>
      </c>
      <c r="D41" s="110">
        <v>32.817084999999999</v>
      </c>
      <c r="E41" s="122" t="s">
        <v>206</v>
      </c>
      <c r="F41" s="248">
        <v>32.817084617200003</v>
      </c>
      <c r="G41" s="180"/>
      <c r="H41" s="244"/>
      <c r="I41" s="107">
        <v>0.74091781950000002</v>
      </c>
      <c r="J41" s="281"/>
      <c r="K41" s="128"/>
      <c r="L41" s="15"/>
      <c r="M41" s="285"/>
      <c r="N41" s="7">
        <f t="shared" si="0"/>
        <v>32.817084999999999</v>
      </c>
      <c r="O41" s="144">
        <v>0</v>
      </c>
      <c r="P41" s="290">
        <v>0</v>
      </c>
      <c r="Q41" s="292">
        <v>20.7710342162</v>
      </c>
      <c r="R41" s="292">
        <v>4.0298389474</v>
      </c>
      <c r="S41" s="292">
        <v>0.20449786810000001</v>
      </c>
      <c r="T41" s="43">
        <v>7.8117135640000006</v>
      </c>
      <c r="U41" s="153">
        <f t="shared" si="1"/>
        <v>4.0429999614843837E-7</v>
      </c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32"/>
      <c r="CZ41" s="32"/>
      <c r="DA41" s="32"/>
      <c r="DB41" s="32"/>
      <c r="DC41" s="32"/>
      <c r="DD41" s="32"/>
      <c r="DE41" s="32"/>
      <c r="DF41" s="32"/>
      <c r="DG41" s="32"/>
      <c r="DH41" s="32"/>
      <c r="DI41" s="32"/>
      <c r="DJ41" s="32"/>
      <c r="DK41" s="32"/>
      <c r="DL41" s="32"/>
      <c r="DM41" s="32"/>
      <c r="DN41" s="32"/>
      <c r="DO41" s="32"/>
      <c r="DP41" s="32"/>
      <c r="DQ41" s="32"/>
      <c r="DR41" s="32"/>
      <c r="DS41" s="32"/>
      <c r="DT41" s="32"/>
      <c r="DU41" s="32"/>
      <c r="DV41" s="32"/>
      <c r="DW41" s="32"/>
      <c r="DX41" s="32"/>
      <c r="DY41" s="32"/>
      <c r="DZ41" s="32"/>
      <c r="EA41" s="32"/>
      <c r="EB41" s="32"/>
      <c r="EC41" s="32"/>
      <c r="ED41" s="32"/>
      <c r="EE41" s="32"/>
      <c r="EF41" s="32"/>
      <c r="EG41" s="32"/>
      <c r="EH41" s="32"/>
      <c r="EI41" s="32"/>
      <c r="EJ41" s="32"/>
      <c r="EK41" s="32"/>
      <c r="EL41" s="32"/>
      <c r="EM41" s="32"/>
      <c r="EN41" s="32"/>
      <c r="EO41" s="32"/>
      <c r="EP41" s="32"/>
      <c r="EQ41" s="32"/>
      <c r="ER41" s="32"/>
      <c r="ES41" s="32"/>
      <c r="ET41" s="32"/>
      <c r="EU41" s="32"/>
      <c r="EV41" s="32"/>
      <c r="EW41" s="32"/>
      <c r="EX41" s="32"/>
      <c r="EY41" s="32"/>
      <c r="EZ41" s="32"/>
      <c r="FA41" s="32"/>
      <c r="FB41" s="32"/>
      <c r="FC41" s="32"/>
      <c r="FD41" s="32"/>
      <c r="FE41" s="32"/>
      <c r="FF41" s="32"/>
      <c r="FG41" s="32"/>
      <c r="FH41" s="32"/>
      <c r="FI41" s="32"/>
      <c r="FJ41" s="32"/>
      <c r="FK41" s="32"/>
      <c r="FL41" s="32"/>
      <c r="FM41" s="32"/>
      <c r="FN41" s="32"/>
      <c r="FO41" s="32"/>
      <c r="FP41" s="32"/>
      <c r="FQ41" s="32"/>
      <c r="FR41" s="32"/>
      <c r="FS41" s="32"/>
      <c r="FT41" s="32"/>
      <c r="FU41" s="32"/>
      <c r="FV41" s="32"/>
      <c r="FW41" s="32"/>
      <c r="FX41" s="32"/>
      <c r="FY41" s="32"/>
      <c r="FZ41" s="32"/>
      <c r="GA41" s="32"/>
      <c r="GB41" s="32"/>
      <c r="GC41" s="32"/>
      <c r="GD41" s="32"/>
      <c r="GE41" s="32"/>
      <c r="GF41" s="32"/>
      <c r="GG41" s="32"/>
      <c r="GH41" s="32"/>
      <c r="GI41" s="32"/>
      <c r="GJ41" s="32"/>
      <c r="GK41" s="32"/>
      <c r="GL41" s="32"/>
      <c r="GM41" s="32"/>
      <c r="GN41" s="32"/>
      <c r="GO41" s="32"/>
      <c r="GP41" s="32"/>
      <c r="GQ41" s="32"/>
      <c r="GR41" s="32"/>
      <c r="GS41" s="32"/>
      <c r="GT41" s="32"/>
      <c r="GU41" s="32"/>
      <c r="GV41" s="32"/>
      <c r="GW41" s="32"/>
      <c r="GX41" s="32"/>
      <c r="GY41" s="32"/>
      <c r="GZ41" s="32"/>
      <c r="HA41" s="32"/>
      <c r="HB41" s="32"/>
      <c r="HC41" s="32"/>
      <c r="HD41" s="32"/>
      <c r="HE41" s="32"/>
      <c r="HF41" s="32"/>
      <c r="HG41" s="32"/>
      <c r="HH41" s="32"/>
      <c r="HI41" s="32"/>
      <c r="HJ41" s="32"/>
      <c r="HK41" s="32"/>
      <c r="HL41" s="32"/>
      <c r="HM41" s="32"/>
      <c r="HN41" s="32"/>
      <c r="HO41" s="32"/>
      <c r="HP41" s="32"/>
      <c r="HQ41" s="32"/>
      <c r="HR41" s="32"/>
      <c r="HS41" s="32"/>
      <c r="HT41" s="32"/>
      <c r="HU41" s="32"/>
      <c r="HV41" s="32"/>
      <c r="HW41" s="32"/>
      <c r="HX41" s="32"/>
      <c r="HY41" s="32"/>
      <c r="HZ41" s="32"/>
      <c r="IA41" s="32"/>
      <c r="IB41" s="32"/>
    </row>
    <row r="42" spans="1:237" x14ac:dyDescent="0.3">
      <c r="A42" s="2">
        <v>5492</v>
      </c>
      <c r="B42" s="2" t="s">
        <v>25</v>
      </c>
      <c r="C42" s="2" t="s">
        <v>3</v>
      </c>
      <c r="D42" s="110">
        <v>9.4438669999999991</v>
      </c>
      <c r="E42" s="122" t="s">
        <v>199</v>
      </c>
      <c r="F42" s="248">
        <v>1.1834694383</v>
      </c>
      <c r="G42" s="185" t="s">
        <v>215</v>
      </c>
      <c r="H42" s="242">
        <v>8.2603975160999994</v>
      </c>
      <c r="I42" s="107"/>
      <c r="J42" s="281"/>
      <c r="K42" s="126"/>
      <c r="L42" s="127"/>
      <c r="M42" s="285"/>
      <c r="N42" s="7">
        <f t="shared" si="0"/>
        <v>9.4438669999999991</v>
      </c>
      <c r="O42" s="144">
        <v>0</v>
      </c>
      <c r="P42" s="290">
        <v>0</v>
      </c>
      <c r="Q42" s="292">
        <v>0</v>
      </c>
      <c r="R42" s="292">
        <v>9.4438667448999993</v>
      </c>
      <c r="S42" s="292">
        <v>0</v>
      </c>
      <c r="T42" s="43">
        <v>0</v>
      </c>
      <c r="U42" s="153">
        <f t="shared" si="1"/>
        <v>2.5509999979078657E-7</v>
      </c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32"/>
      <c r="CM42" s="32"/>
      <c r="CN42" s="32"/>
      <c r="CO42" s="32"/>
      <c r="CP42" s="32"/>
      <c r="CQ42" s="32"/>
      <c r="CR42" s="32"/>
      <c r="CS42" s="32"/>
      <c r="CT42" s="32"/>
      <c r="CU42" s="32"/>
      <c r="CV42" s="32"/>
      <c r="CW42" s="32"/>
      <c r="CX42" s="32"/>
      <c r="CY42" s="32"/>
      <c r="CZ42" s="32"/>
      <c r="DA42" s="32"/>
      <c r="DB42" s="32"/>
      <c r="DC42" s="32"/>
      <c r="DD42" s="32"/>
      <c r="DE42" s="32"/>
      <c r="DF42" s="32"/>
      <c r="DG42" s="32"/>
      <c r="DH42" s="32"/>
      <c r="DI42" s="32"/>
      <c r="DJ42" s="32"/>
      <c r="DK42" s="32"/>
      <c r="DL42" s="32"/>
      <c r="DM42" s="32"/>
      <c r="DN42" s="32"/>
      <c r="DO42" s="32"/>
      <c r="DP42" s="32"/>
      <c r="DQ42" s="32"/>
      <c r="DR42" s="32"/>
      <c r="DS42" s="32"/>
      <c r="DT42" s="32"/>
      <c r="DU42" s="32"/>
      <c r="DV42" s="32"/>
      <c r="DW42" s="32"/>
      <c r="DX42" s="32"/>
      <c r="DY42" s="32"/>
      <c r="DZ42" s="32"/>
      <c r="EA42" s="32"/>
      <c r="EB42" s="32"/>
      <c r="EC42" s="32"/>
      <c r="ED42" s="32"/>
      <c r="EE42" s="32"/>
      <c r="EF42" s="32"/>
      <c r="EG42" s="32"/>
      <c r="EH42" s="32"/>
      <c r="EI42" s="32"/>
      <c r="EJ42" s="32"/>
      <c r="EK42" s="32"/>
      <c r="EL42" s="32"/>
      <c r="EM42" s="32"/>
      <c r="EN42" s="32"/>
      <c r="EO42" s="32"/>
      <c r="EP42" s="32"/>
      <c r="EQ42" s="32"/>
      <c r="ER42" s="32"/>
      <c r="ES42" s="32"/>
      <c r="ET42" s="32"/>
      <c r="EU42" s="32"/>
      <c r="EV42" s="32"/>
      <c r="EW42" s="32"/>
      <c r="EX42" s="32"/>
      <c r="EY42" s="32"/>
      <c r="EZ42" s="32"/>
      <c r="FA42" s="32"/>
      <c r="FB42" s="32"/>
      <c r="FC42" s="32"/>
      <c r="FD42" s="32"/>
      <c r="FE42" s="32"/>
      <c r="FF42" s="32"/>
      <c r="FG42" s="32"/>
      <c r="FH42" s="32"/>
      <c r="FI42" s="32"/>
      <c r="FJ42" s="32"/>
      <c r="FK42" s="32"/>
      <c r="FL42" s="32"/>
      <c r="FM42" s="32"/>
      <c r="FN42" s="32"/>
      <c r="FO42" s="32"/>
      <c r="FP42" s="32"/>
      <c r="FQ42" s="32"/>
      <c r="FR42" s="32"/>
      <c r="FS42" s="32"/>
      <c r="FT42" s="32"/>
      <c r="FU42" s="32"/>
      <c r="FV42" s="32"/>
      <c r="FW42" s="32"/>
      <c r="FX42" s="32"/>
      <c r="FY42" s="32"/>
      <c r="FZ42" s="32"/>
      <c r="GA42" s="32"/>
      <c r="GB42" s="32"/>
      <c r="GC42" s="32"/>
      <c r="GD42" s="32"/>
      <c r="GE42" s="32"/>
      <c r="GF42" s="32"/>
      <c r="GG42" s="32"/>
      <c r="GH42" s="32"/>
      <c r="GI42" s="32"/>
      <c r="GJ42" s="32"/>
      <c r="GK42" s="32"/>
      <c r="GL42" s="32"/>
      <c r="GM42" s="32"/>
      <c r="GN42" s="32"/>
      <c r="GO42" s="32"/>
      <c r="GP42" s="32"/>
      <c r="GQ42" s="32"/>
      <c r="GR42" s="32"/>
      <c r="GS42" s="32"/>
      <c r="GT42" s="32"/>
      <c r="GU42" s="32"/>
      <c r="GV42" s="32"/>
      <c r="GW42" s="32"/>
      <c r="GX42" s="32"/>
      <c r="GY42" s="32"/>
      <c r="GZ42" s="32"/>
      <c r="HA42" s="32"/>
      <c r="HB42" s="32"/>
      <c r="HC42" s="32"/>
      <c r="HD42" s="32"/>
      <c r="HE42" s="32"/>
      <c r="HF42" s="32"/>
      <c r="HG42" s="32"/>
      <c r="HH42" s="32"/>
      <c r="HI42" s="32"/>
      <c r="HJ42" s="32"/>
      <c r="HK42" s="32"/>
      <c r="HL42" s="32"/>
      <c r="HM42" s="32"/>
      <c r="HN42" s="32"/>
      <c r="HO42" s="32"/>
      <c r="HP42" s="32"/>
      <c r="HQ42" s="32"/>
      <c r="HR42" s="32"/>
      <c r="HS42" s="32"/>
      <c r="HT42" s="32"/>
      <c r="HU42" s="32"/>
      <c r="HV42" s="32"/>
      <c r="HW42" s="32"/>
      <c r="HX42" s="32"/>
      <c r="HY42" s="32"/>
      <c r="HZ42" s="32"/>
      <c r="IA42" s="32"/>
      <c r="IB42" s="32"/>
    </row>
    <row r="43" spans="1:237" x14ac:dyDescent="0.3">
      <c r="A43" s="2">
        <v>5493</v>
      </c>
      <c r="B43" s="2" t="s">
        <v>25</v>
      </c>
      <c r="C43" s="2" t="s">
        <v>3</v>
      </c>
      <c r="D43" s="110">
        <v>59.391238999999999</v>
      </c>
      <c r="E43" s="122" t="s">
        <v>199</v>
      </c>
      <c r="F43" s="248">
        <v>59.391239435399996</v>
      </c>
      <c r="G43" s="180"/>
      <c r="H43" s="244"/>
      <c r="I43" s="107"/>
      <c r="J43" s="281"/>
      <c r="K43" s="128"/>
      <c r="L43" s="15"/>
      <c r="M43" s="285"/>
      <c r="N43" s="7">
        <f t="shared" si="0"/>
        <v>-4.3539999694530707E-7</v>
      </c>
      <c r="O43" s="144">
        <v>59.391239435399996</v>
      </c>
      <c r="P43" s="290">
        <v>42.867700042199999</v>
      </c>
      <c r="Q43" s="292">
        <v>56.103191839600001</v>
      </c>
      <c r="R43" s="292">
        <v>0</v>
      </c>
      <c r="S43" s="292">
        <v>3.2880481591999997</v>
      </c>
      <c r="T43" s="43">
        <v>0</v>
      </c>
      <c r="U43" s="153">
        <f t="shared" si="1"/>
        <v>-9.9880000448138162E-7</v>
      </c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32"/>
      <c r="CM43" s="32"/>
      <c r="CN43" s="32"/>
      <c r="CO43" s="32"/>
      <c r="CP43" s="32"/>
      <c r="CQ43" s="32"/>
      <c r="CR43" s="32"/>
      <c r="CS43" s="32"/>
      <c r="CT43" s="32"/>
      <c r="CU43" s="32"/>
      <c r="CV43" s="32"/>
      <c r="CW43" s="32"/>
      <c r="CX43" s="32"/>
      <c r="CY43" s="32"/>
      <c r="CZ43" s="32"/>
      <c r="DA43" s="32"/>
      <c r="DB43" s="32"/>
      <c r="DC43" s="32"/>
      <c r="DD43" s="32"/>
      <c r="DE43" s="32"/>
      <c r="DF43" s="32"/>
      <c r="DG43" s="32"/>
      <c r="DH43" s="32"/>
      <c r="DI43" s="32"/>
      <c r="DJ43" s="32"/>
      <c r="DK43" s="32"/>
      <c r="DL43" s="32"/>
      <c r="DM43" s="32"/>
      <c r="DN43" s="32"/>
      <c r="DO43" s="32"/>
      <c r="DP43" s="32"/>
      <c r="DQ43" s="32"/>
      <c r="DR43" s="32"/>
      <c r="DS43" s="32"/>
      <c r="DT43" s="32"/>
      <c r="DU43" s="32"/>
      <c r="DV43" s="32"/>
      <c r="DW43" s="32"/>
      <c r="DX43" s="32"/>
      <c r="DY43" s="32"/>
      <c r="DZ43" s="32"/>
      <c r="EA43" s="32"/>
      <c r="EB43" s="32"/>
      <c r="EC43" s="32"/>
      <c r="ED43" s="32"/>
      <c r="EE43" s="32"/>
      <c r="EF43" s="32"/>
      <c r="EG43" s="32"/>
      <c r="EH43" s="32"/>
      <c r="EI43" s="32"/>
      <c r="EJ43" s="32"/>
      <c r="EK43" s="32"/>
      <c r="EL43" s="32"/>
      <c r="EM43" s="32"/>
      <c r="EN43" s="32"/>
      <c r="EO43" s="32"/>
      <c r="EP43" s="32"/>
      <c r="EQ43" s="32"/>
      <c r="ER43" s="32"/>
      <c r="ES43" s="32"/>
      <c r="ET43" s="32"/>
      <c r="EU43" s="32"/>
      <c r="EV43" s="32"/>
      <c r="EW43" s="32"/>
      <c r="EX43" s="32"/>
      <c r="EY43" s="32"/>
      <c r="EZ43" s="32"/>
      <c r="FA43" s="32"/>
      <c r="FB43" s="32"/>
      <c r="FC43" s="32"/>
      <c r="FD43" s="32"/>
      <c r="FE43" s="32"/>
      <c r="FF43" s="32"/>
      <c r="FG43" s="32"/>
      <c r="FH43" s="32"/>
      <c r="FI43" s="32"/>
      <c r="FJ43" s="32"/>
      <c r="FK43" s="32"/>
      <c r="FL43" s="32"/>
      <c r="FM43" s="32"/>
      <c r="FN43" s="32"/>
      <c r="FO43" s="32"/>
      <c r="FP43" s="32"/>
      <c r="FQ43" s="32"/>
      <c r="FR43" s="32"/>
      <c r="FS43" s="32"/>
      <c r="FT43" s="32"/>
      <c r="FU43" s="32"/>
      <c r="FV43" s="32"/>
      <c r="FW43" s="32"/>
      <c r="FX43" s="32"/>
      <c r="FY43" s="32"/>
      <c r="FZ43" s="32"/>
      <c r="GA43" s="32"/>
      <c r="GB43" s="32"/>
      <c r="GC43" s="32"/>
      <c r="GD43" s="32"/>
      <c r="GE43" s="32"/>
      <c r="GF43" s="32"/>
      <c r="GG43" s="32"/>
      <c r="GH43" s="32"/>
      <c r="GI43" s="32"/>
      <c r="GJ43" s="32"/>
      <c r="GK43" s="32"/>
      <c r="GL43" s="32"/>
      <c r="GM43" s="32"/>
      <c r="GN43" s="32"/>
      <c r="GO43" s="32"/>
      <c r="GP43" s="32"/>
      <c r="GQ43" s="32"/>
      <c r="GR43" s="32"/>
      <c r="GS43" s="32"/>
      <c r="GT43" s="32"/>
      <c r="GU43" s="32"/>
      <c r="GV43" s="32"/>
      <c r="GW43" s="32"/>
      <c r="GX43" s="32"/>
      <c r="GY43" s="32"/>
      <c r="GZ43" s="32"/>
      <c r="HA43" s="32"/>
      <c r="HB43" s="32"/>
      <c r="HC43" s="32"/>
      <c r="HD43" s="32"/>
      <c r="HE43" s="32"/>
      <c r="HF43" s="32"/>
      <c r="HG43" s="32"/>
      <c r="HH43" s="32"/>
      <c r="HI43" s="32"/>
      <c r="HJ43" s="32"/>
      <c r="HK43" s="32"/>
      <c r="HL43" s="32"/>
      <c r="HM43" s="32"/>
      <c r="HN43" s="32"/>
      <c r="HO43" s="32"/>
      <c r="HP43" s="32"/>
      <c r="HQ43" s="32"/>
      <c r="HR43" s="32"/>
      <c r="HS43" s="32"/>
      <c r="HT43" s="32"/>
      <c r="HU43" s="32"/>
      <c r="HV43" s="32"/>
      <c r="HW43" s="32"/>
      <c r="HX43" s="32"/>
      <c r="HY43" s="32"/>
      <c r="HZ43" s="32"/>
      <c r="IA43" s="32"/>
      <c r="IB43" s="32"/>
    </row>
    <row r="44" spans="1:237" s="119" customFormat="1" x14ac:dyDescent="0.3">
      <c r="A44" s="2">
        <v>5494</v>
      </c>
      <c r="B44" s="2" t="s">
        <v>25</v>
      </c>
      <c r="C44" s="2" t="s">
        <v>3</v>
      </c>
      <c r="D44" s="110">
        <v>44.35519</v>
      </c>
      <c r="E44" s="122" t="s">
        <v>199</v>
      </c>
      <c r="F44" s="248">
        <v>27.638107796099998</v>
      </c>
      <c r="G44" s="182"/>
      <c r="H44" s="249"/>
      <c r="I44" s="107"/>
      <c r="J44" s="281"/>
      <c r="K44" s="128"/>
      <c r="L44" s="15"/>
      <c r="M44" s="288">
        <v>16.717081587099997</v>
      </c>
      <c r="N44" s="7">
        <f t="shared" si="0"/>
        <v>4.4600000137506868E-7</v>
      </c>
      <c r="O44" s="144">
        <v>44.355189553999999</v>
      </c>
      <c r="P44" s="290">
        <v>43.948467262000001</v>
      </c>
      <c r="Q44" s="292">
        <v>14.888212881700001</v>
      </c>
      <c r="R44" s="292">
        <v>22.757270464800001</v>
      </c>
      <c r="S44" s="292">
        <v>6.7097067617999997</v>
      </c>
      <c r="T44" s="43">
        <v>0</v>
      </c>
      <c r="U44" s="153">
        <f t="shared" si="1"/>
        <v>-1.0830000007899798E-7</v>
      </c>
      <c r="V44" s="106"/>
      <c r="W44" s="106"/>
      <c r="X44" s="106"/>
      <c r="Y44" s="106"/>
      <c r="Z44" s="106"/>
      <c r="AA44" s="106"/>
      <c r="AB44" s="106"/>
      <c r="AC44" s="106"/>
      <c r="AD44" s="106"/>
      <c r="AE44" s="106"/>
      <c r="AF44" s="106"/>
      <c r="AG44" s="106"/>
      <c r="AH44" s="106"/>
      <c r="AI44" s="106"/>
      <c r="AJ44" s="106"/>
      <c r="AK44" s="106"/>
      <c r="AL44" s="106"/>
      <c r="AM44" s="106"/>
      <c r="AN44" s="106"/>
      <c r="AO44" s="106"/>
      <c r="AP44" s="106"/>
      <c r="AQ44" s="106"/>
      <c r="AR44" s="106"/>
      <c r="AS44" s="106"/>
      <c r="AT44" s="106"/>
      <c r="AU44" s="106"/>
      <c r="AV44" s="106"/>
      <c r="AW44" s="106"/>
      <c r="AX44" s="106"/>
      <c r="AY44" s="106"/>
      <c r="AZ44" s="106"/>
      <c r="BA44" s="106"/>
      <c r="BB44" s="106"/>
      <c r="BC44" s="106"/>
      <c r="BD44" s="106"/>
      <c r="BE44" s="106"/>
      <c r="BF44" s="106"/>
      <c r="BG44" s="106"/>
      <c r="BH44" s="106"/>
      <c r="BI44" s="106"/>
      <c r="BJ44" s="106"/>
      <c r="BK44" s="106"/>
      <c r="BL44" s="106"/>
      <c r="BM44" s="106"/>
      <c r="BN44" s="106"/>
      <c r="BO44" s="106"/>
      <c r="BP44" s="106"/>
      <c r="BQ44" s="106"/>
      <c r="BR44" s="106"/>
      <c r="BS44" s="106"/>
      <c r="BT44" s="106"/>
      <c r="BU44" s="106"/>
      <c r="BV44" s="106"/>
      <c r="BW44" s="106"/>
      <c r="BX44" s="106"/>
      <c r="BY44" s="106"/>
      <c r="BZ44" s="106"/>
      <c r="CA44" s="106"/>
      <c r="CB44" s="106"/>
      <c r="CC44" s="106"/>
      <c r="CD44" s="106"/>
      <c r="CE44" s="106"/>
      <c r="CF44" s="106"/>
      <c r="CG44" s="106"/>
      <c r="CH44" s="106"/>
      <c r="CI44" s="106"/>
      <c r="CJ44" s="106"/>
      <c r="CK44" s="106"/>
      <c r="CL44" s="106"/>
      <c r="CM44" s="106"/>
      <c r="CN44" s="106"/>
      <c r="CO44" s="106"/>
      <c r="CP44" s="106"/>
      <c r="CQ44" s="106"/>
      <c r="CR44" s="106"/>
      <c r="CS44" s="106"/>
      <c r="CT44" s="106"/>
      <c r="CU44" s="106"/>
      <c r="CV44" s="106"/>
      <c r="CW44" s="106"/>
      <c r="CX44" s="106"/>
      <c r="CY44" s="106"/>
      <c r="CZ44" s="106"/>
      <c r="DA44" s="106"/>
      <c r="DB44" s="106"/>
      <c r="DC44" s="106"/>
      <c r="DD44" s="106"/>
      <c r="DE44" s="106"/>
      <c r="DF44" s="106"/>
      <c r="DG44" s="106"/>
      <c r="DH44" s="106"/>
      <c r="DI44" s="106"/>
      <c r="DJ44" s="106"/>
      <c r="DK44" s="106"/>
      <c r="DL44" s="106"/>
      <c r="DM44" s="106"/>
      <c r="DN44" s="106"/>
      <c r="DO44" s="106"/>
      <c r="DP44" s="106"/>
      <c r="DQ44" s="106"/>
      <c r="DR44" s="106"/>
      <c r="DS44" s="106"/>
      <c r="DT44" s="106"/>
      <c r="DU44" s="106"/>
      <c r="DV44" s="106"/>
      <c r="DW44" s="106"/>
      <c r="DX44" s="106"/>
      <c r="DY44" s="106"/>
      <c r="DZ44" s="106"/>
      <c r="EA44" s="106"/>
      <c r="EB44" s="106"/>
      <c r="EC44" s="106"/>
      <c r="ED44" s="106"/>
      <c r="EE44" s="106"/>
      <c r="EF44" s="106"/>
      <c r="EG44" s="106"/>
      <c r="EH44" s="106"/>
      <c r="EI44" s="106"/>
      <c r="EJ44" s="106"/>
      <c r="EK44" s="106"/>
      <c r="EL44" s="106"/>
      <c r="EM44" s="106"/>
      <c r="EN44" s="106"/>
      <c r="EO44" s="106"/>
      <c r="EP44" s="106"/>
      <c r="EQ44" s="106"/>
      <c r="ER44" s="106"/>
      <c r="ES44" s="106"/>
      <c r="ET44" s="106"/>
      <c r="EU44" s="106"/>
      <c r="EV44" s="106"/>
      <c r="EW44" s="106"/>
      <c r="EX44" s="106"/>
      <c r="EY44" s="106"/>
      <c r="EZ44" s="106"/>
      <c r="FA44" s="106"/>
      <c r="FB44" s="106"/>
      <c r="FC44" s="106"/>
      <c r="FD44" s="106"/>
      <c r="FE44" s="106"/>
      <c r="FF44" s="106"/>
      <c r="FG44" s="106"/>
      <c r="FH44" s="106"/>
      <c r="FI44" s="106"/>
      <c r="FJ44" s="106"/>
      <c r="FK44" s="106"/>
      <c r="FL44" s="106"/>
      <c r="FM44" s="106"/>
      <c r="FN44" s="106"/>
      <c r="FO44" s="106"/>
      <c r="FP44" s="106"/>
      <c r="FQ44" s="106"/>
      <c r="FR44" s="106"/>
      <c r="FS44" s="106"/>
      <c r="FT44" s="106"/>
      <c r="FU44" s="106"/>
      <c r="FV44" s="106"/>
      <c r="FW44" s="106"/>
      <c r="FX44" s="106"/>
      <c r="FY44" s="106"/>
      <c r="FZ44" s="106"/>
      <c r="GA44" s="106"/>
      <c r="GB44" s="106"/>
      <c r="GC44" s="106"/>
      <c r="GD44" s="106"/>
      <c r="GE44" s="106"/>
      <c r="GF44" s="106"/>
      <c r="GG44" s="106"/>
      <c r="GH44" s="106"/>
      <c r="GI44" s="106"/>
      <c r="GJ44" s="106"/>
      <c r="GK44" s="106"/>
      <c r="GL44" s="106"/>
      <c r="GM44" s="106"/>
      <c r="GN44" s="106"/>
      <c r="GO44" s="106"/>
      <c r="GP44" s="106"/>
      <c r="GQ44" s="106"/>
      <c r="GR44" s="106"/>
      <c r="GS44" s="106"/>
      <c r="GT44" s="106"/>
      <c r="GU44" s="106"/>
      <c r="GV44" s="106"/>
      <c r="GW44" s="106"/>
      <c r="GX44" s="106"/>
      <c r="GY44" s="106"/>
      <c r="GZ44" s="106"/>
      <c r="HA44" s="106"/>
      <c r="HB44" s="106"/>
      <c r="HC44" s="106"/>
      <c r="HD44" s="106"/>
      <c r="HE44" s="106"/>
      <c r="HF44" s="106"/>
      <c r="HG44" s="106"/>
      <c r="HH44" s="106"/>
      <c r="HI44" s="106"/>
      <c r="HJ44" s="106"/>
      <c r="HK44" s="106"/>
      <c r="HL44" s="106"/>
      <c r="HM44" s="106"/>
      <c r="HN44" s="106"/>
      <c r="HO44" s="106"/>
      <c r="HP44" s="106"/>
      <c r="HQ44" s="106"/>
      <c r="HR44" s="106"/>
      <c r="HS44" s="106"/>
      <c r="HT44" s="106"/>
      <c r="HU44" s="106"/>
      <c r="HV44" s="106"/>
      <c r="HW44" s="106"/>
      <c r="HX44" s="106"/>
      <c r="HY44" s="106"/>
      <c r="HZ44" s="106"/>
      <c r="IA44" s="106"/>
      <c r="IB44" s="106"/>
    </row>
    <row r="45" spans="1:237" s="76" customFormat="1" ht="14.4" customHeight="1" x14ac:dyDescent="0.3">
      <c r="A45" s="2">
        <v>5495</v>
      </c>
      <c r="B45" s="2" t="s">
        <v>25</v>
      </c>
      <c r="C45" s="2" t="s">
        <v>3</v>
      </c>
      <c r="D45" s="110">
        <v>6.2998669999999999</v>
      </c>
      <c r="E45" s="122" t="s">
        <v>216</v>
      </c>
      <c r="F45" s="248">
        <v>6.2998672884999998</v>
      </c>
      <c r="G45" s="241"/>
      <c r="H45" s="249"/>
      <c r="I45" s="107"/>
      <c r="J45" s="281"/>
      <c r="K45" s="128"/>
      <c r="L45" s="15"/>
      <c r="M45" s="289"/>
      <c r="N45" s="7">
        <f t="shared" si="0"/>
        <v>6.035654096</v>
      </c>
      <c r="O45" s="144">
        <v>0.26421290399999997</v>
      </c>
      <c r="P45" s="290">
        <v>0</v>
      </c>
      <c r="Q45" s="292">
        <v>0</v>
      </c>
      <c r="R45" s="292">
        <v>4.0400563976999999</v>
      </c>
      <c r="S45" s="292">
        <v>2.2598108592999999</v>
      </c>
      <c r="T45" s="43">
        <v>0</v>
      </c>
      <c r="U45" s="153">
        <f t="shared" si="1"/>
        <v>-2.5699999994799327E-7</v>
      </c>
      <c r="V45" s="106"/>
      <c r="W45" s="106"/>
      <c r="X45" s="106"/>
      <c r="Y45" s="106"/>
      <c r="Z45" s="106"/>
      <c r="AA45" s="106"/>
      <c r="AB45" s="106"/>
      <c r="AC45" s="106"/>
      <c r="AD45" s="106"/>
      <c r="AE45" s="106"/>
      <c r="AF45" s="106"/>
      <c r="AG45" s="106"/>
      <c r="AH45" s="106"/>
      <c r="AI45" s="106"/>
      <c r="AJ45" s="106"/>
      <c r="AK45" s="106"/>
      <c r="AL45" s="106"/>
      <c r="AM45" s="106"/>
      <c r="AN45" s="106"/>
      <c r="AO45" s="106"/>
      <c r="AP45" s="106"/>
      <c r="AQ45" s="106"/>
      <c r="AR45" s="106"/>
      <c r="AS45" s="106"/>
      <c r="AT45" s="106"/>
      <c r="AU45" s="106"/>
      <c r="AV45" s="106"/>
      <c r="AW45" s="106"/>
      <c r="AX45" s="106"/>
      <c r="AY45" s="106"/>
      <c r="AZ45" s="106"/>
      <c r="BA45" s="106"/>
      <c r="BB45" s="106"/>
      <c r="BC45" s="106"/>
      <c r="BD45" s="106"/>
      <c r="BE45" s="106"/>
      <c r="BF45" s="106"/>
      <c r="BG45" s="106"/>
      <c r="BH45" s="106"/>
      <c r="BI45" s="106"/>
      <c r="BJ45" s="106"/>
      <c r="BK45" s="106"/>
      <c r="BL45" s="106"/>
      <c r="BM45" s="106"/>
      <c r="BN45" s="106"/>
      <c r="BO45" s="106"/>
      <c r="BP45" s="106"/>
      <c r="BQ45" s="106"/>
      <c r="BR45" s="106"/>
      <c r="BS45" s="106"/>
      <c r="BT45" s="106"/>
      <c r="BU45" s="106"/>
      <c r="BV45" s="106"/>
      <c r="BW45" s="106"/>
      <c r="BX45" s="106"/>
      <c r="BY45" s="106"/>
      <c r="BZ45" s="106"/>
      <c r="CA45" s="106"/>
      <c r="CB45" s="106"/>
      <c r="CC45" s="106"/>
      <c r="CD45" s="106"/>
      <c r="CE45" s="106"/>
      <c r="CF45" s="106"/>
      <c r="CG45" s="106"/>
      <c r="CH45" s="106"/>
      <c r="CI45" s="106"/>
      <c r="CJ45" s="106"/>
      <c r="CK45" s="106"/>
      <c r="CL45" s="106"/>
      <c r="CM45" s="106"/>
      <c r="CN45" s="106"/>
      <c r="CO45" s="106"/>
      <c r="CP45" s="106"/>
      <c r="CQ45" s="106"/>
      <c r="CR45" s="106"/>
      <c r="CS45" s="106"/>
      <c r="CT45" s="106"/>
      <c r="CU45" s="106"/>
      <c r="CV45" s="106"/>
      <c r="CW45" s="106"/>
      <c r="CX45" s="106"/>
      <c r="CY45" s="106"/>
      <c r="CZ45" s="106"/>
      <c r="DA45" s="106"/>
      <c r="DB45" s="106"/>
      <c r="DC45" s="106"/>
      <c r="DD45" s="106"/>
      <c r="DE45" s="106"/>
      <c r="DF45" s="106"/>
      <c r="DG45" s="106"/>
      <c r="DH45" s="106"/>
      <c r="DI45" s="106"/>
      <c r="DJ45" s="106"/>
      <c r="DK45" s="106"/>
      <c r="DL45" s="106"/>
      <c r="DM45" s="106"/>
      <c r="DN45" s="106"/>
      <c r="DO45" s="106"/>
      <c r="DP45" s="106"/>
      <c r="DQ45" s="106"/>
      <c r="DR45" s="106"/>
      <c r="DS45" s="106"/>
      <c r="DT45" s="106"/>
      <c r="DU45" s="106"/>
      <c r="DV45" s="106"/>
      <c r="DW45" s="106"/>
      <c r="DX45" s="106"/>
      <c r="DY45" s="106"/>
      <c r="DZ45" s="106"/>
      <c r="EA45" s="106"/>
      <c r="EB45" s="106"/>
      <c r="EC45" s="106"/>
      <c r="ED45" s="106"/>
      <c r="EE45" s="106"/>
      <c r="EF45" s="106"/>
      <c r="EG45" s="106"/>
      <c r="EH45" s="106"/>
      <c r="EI45" s="106"/>
      <c r="EJ45" s="106"/>
      <c r="EK45" s="106"/>
      <c r="EL45" s="106"/>
      <c r="EM45" s="106"/>
      <c r="EN45" s="106"/>
      <c r="EO45" s="106"/>
      <c r="EP45" s="106"/>
      <c r="EQ45" s="106"/>
      <c r="ER45" s="106"/>
      <c r="ES45" s="106"/>
      <c r="ET45" s="106"/>
      <c r="EU45" s="106"/>
      <c r="EV45" s="106"/>
      <c r="EW45" s="106"/>
      <c r="EX45" s="106"/>
      <c r="EY45" s="106"/>
      <c r="EZ45" s="106"/>
      <c r="FA45" s="106"/>
      <c r="FB45" s="106"/>
      <c r="FC45" s="106"/>
      <c r="FD45" s="106"/>
      <c r="FE45" s="106"/>
      <c r="FF45" s="106"/>
      <c r="FG45" s="106"/>
      <c r="FH45" s="106"/>
      <c r="FI45" s="106"/>
      <c r="FJ45" s="106"/>
      <c r="FK45" s="106"/>
      <c r="FL45" s="106"/>
      <c r="FM45" s="106"/>
      <c r="FN45" s="106"/>
      <c r="FO45" s="106"/>
      <c r="FP45" s="106"/>
      <c r="FQ45" s="106"/>
      <c r="FR45" s="106"/>
      <c r="FS45" s="106"/>
      <c r="FT45" s="106"/>
      <c r="FU45" s="106"/>
      <c r="FV45" s="106"/>
      <c r="FW45" s="106"/>
      <c r="FX45" s="106"/>
      <c r="FY45" s="106"/>
      <c r="FZ45" s="106"/>
      <c r="GA45" s="106"/>
      <c r="GB45" s="106"/>
      <c r="GC45" s="106"/>
      <c r="GD45" s="106"/>
      <c r="GE45" s="106"/>
      <c r="GF45" s="106"/>
      <c r="GG45" s="106"/>
      <c r="GH45" s="106"/>
      <c r="GI45" s="106"/>
      <c r="GJ45" s="106"/>
      <c r="GK45" s="106"/>
      <c r="GL45" s="106"/>
      <c r="GM45" s="106"/>
      <c r="GN45" s="106"/>
      <c r="GO45" s="106"/>
      <c r="GP45" s="106"/>
      <c r="GQ45" s="106"/>
      <c r="GR45" s="106"/>
      <c r="GS45" s="106"/>
      <c r="GT45" s="106"/>
      <c r="GU45" s="106"/>
      <c r="GV45" s="106"/>
      <c r="GW45" s="106"/>
      <c r="GX45" s="106"/>
      <c r="GY45" s="106"/>
      <c r="GZ45" s="106"/>
      <c r="HA45" s="106"/>
      <c r="HB45" s="106"/>
      <c r="HC45" s="106"/>
      <c r="HD45" s="106"/>
      <c r="HE45" s="106"/>
      <c r="HF45" s="106"/>
      <c r="HG45" s="106"/>
      <c r="HH45" s="106"/>
      <c r="HI45" s="106"/>
      <c r="HJ45" s="106"/>
      <c r="HK45" s="106"/>
      <c r="HL45" s="106"/>
      <c r="HM45" s="106"/>
      <c r="HN45" s="106"/>
      <c r="HO45" s="106"/>
      <c r="HP45" s="106"/>
      <c r="HQ45" s="106"/>
      <c r="HR45" s="106"/>
      <c r="HS45" s="106"/>
      <c r="HT45" s="106"/>
      <c r="HU45" s="106"/>
      <c r="HV45" s="106"/>
      <c r="HW45" s="106"/>
      <c r="HX45" s="106"/>
      <c r="HY45" s="106"/>
      <c r="HZ45" s="106"/>
      <c r="IA45" s="106"/>
      <c r="IB45" s="106"/>
      <c r="IC45" s="156"/>
    </row>
    <row r="46" spans="1:237" s="76" customFormat="1" x14ac:dyDescent="0.3">
      <c r="A46" s="2">
        <v>5496</v>
      </c>
      <c r="B46" s="2" t="s">
        <v>25</v>
      </c>
      <c r="C46" s="2" t="s">
        <v>3</v>
      </c>
      <c r="D46" s="110">
        <v>17.335089</v>
      </c>
      <c r="E46" s="122" t="s">
        <v>201</v>
      </c>
      <c r="F46" s="248">
        <v>17.335088738</v>
      </c>
      <c r="G46" s="182"/>
      <c r="H46" s="249"/>
      <c r="I46" s="107"/>
      <c r="J46" s="281">
        <v>0.55532099719999994</v>
      </c>
      <c r="K46" s="128"/>
      <c r="L46" s="15"/>
      <c r="M46" s="289"/>
      <c r="N46" s="7">
        <f t="shared" si="0"/>
        <v>14.2273103066</v>
      </c>
      <c r="O46" s="144">
        <v>3.1077786933999998</v>
      </c>
      <c r="P46" s="290">
        <v>0</v>
      </c>
      <c r="Q46" s="292">
        <v>12.211879003</v>
      </c>
      <c r="R46" s="292">
        <v>2.7903115735999999</v>
      </c>
      <c r="S46" s="292">
        <v>2.3328983739</v>
      </c>
      <c r="T46" s="43">
        <v>0</v>
      </c>
      <c r="U46" s="153">
        <f t="shared" si="1"/>
        <v>4.9499998766577846E-8</v>
      </c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  <c r="BC46" s="106"/>
      <c r="BD46" s="106"/>
      <c r="BE46" s="106"/>
      <c r="BF46" s="106"/>
      <c r="BG46" s="106"/>
      <c r="BH46" s="106"/>
      <c r="BI46" s="106"/>
      <c r="BJ46" s="106"/>
      <c r="BK46" s="106"/>
      <c r="BL46" s="106"/>
      <c r="BM46" s="106"/>
      <c r="BN46" s="106"/>
      <c r="BO46" s="106"/>
      <c r="BP46" s="106"/>
      <c r="BQ46" s="106"/>
      <c r="BR46" s="106"/>
      <c r="BS46" s="106"/>
      <c r="BT46" s="106"/>
      <c r="BU46" s="106"/>
      <c r="BV46" s="106"/>
      <c r="BW46" s="106"/>
      <c r="BX46" s="106"/>
      <c r="BY46" s="106"/>
      <c r="BZ46" s="106"/>
      <c r="CA46" s="106"/>
      <c r="CB46" s="106"/>
      <c r="CC46" s="106"/>
      <c r="CD46" s="106"/>
      <c r="CE46" s="106"/>
      <c r="CF46" s="106"/>
      <c r="CG46" s="106"/>
      <c r="CH46" s="106"/>
      <c r="CI46" s="106"/>
      <c r="CJ46" s="106"/>
      <c r="CK46" s="106"/>
      <c r="CL46" s="106"/>
      <c r="CM46" s="106"/>
      <c r="CN46" s="106"/>
      <c r="CO46" s="106"/>
      <c r="CP46" s="106"/>
      <c r="CQ46" s="106"/>
      <c r="CR46" s="106"/>
      <c r="CS46" s="106"/>
      <c r="CT46" s="106"/>
      <c r="CU46" s="106"/>
      <c r="CV46" s="106"/>
      <c r="CW46" s="106"/>
      <c r="CX46" s="106"/>
      <c r="CY46" s="106"/>
      <c r="CZ46" s="106"/>
      <c r="DA46" s="106"/>
      <c r="DB46" s="106"/>
      <c r="DC46" s="106"/>
      <c r="DD46" s="106"/>
      <c r="DE46" s="106"/>
      <c r="DF46" s="106"/>
      <c r="DG46" s="106"/>
      <c r="DH46" s="106"/>
      <c r="DI46" s="106"/>
      <c r="DJ46" s="106"/>
      <c r="DK46" s="106"/>
      <c r="DL46" s="106"/>
      <c r="DM46" s="106"/>
      <c r="DN46" s="106"/>
      <c r="DO46" s="106"/>
      <c r="DP46" s="106"/>
      <c r="DQ46" s="106"/>
      <c r="DR46" s="106"/>
      <c r="DS46" s="106"/>
      <c r="DT46" s="106"/>
      <c r="DU46" s="106"/>
      <c r="DV46" s="106"/>
      <c r="DW46" s="106"/>
      <c r="DX46" s="106"/>
      <c r="DY46" s="106"/>
      <c r="DZ46" s="106"/>
      <c r="EA46" s="106"/>
      <c r="EB46" s="106"/>
      <c r="EC46" s="106"/>
      <c r="ED46" s="106"/>
      <c r="EE46" s="106"/>
      <c r="EF46" s="106"/>
      <c r="EG46" s="106"/>
      <c r="EH46" s="106"/>
      <c r="EI46" s="106"/>
      <c r="EJ46" s="106"/>
      <c r="EK46" s="106"/>
      <c r="EL46" s="106"/>
      <c r="EM46" s="106"/>
      <c r="EN46" s="106"/>
      <c r="EO46" s="106"/>
      <c r="EP46" s="106"/>
      <c r="EQ46" s="106"/>
      <c r="ER46" s="106"/>
      <c r="ES46" s="106"/>
      <c r="ET46" s="106"/>
      <c r="EU46" s="106"/>
      <c r="EV46" s="106"/>
      <c r="EW46" s="106"/>
      <c r="EX46" s="106"/>
      <c r="EY46" s="106"/>
      <c r="EZ46" s="106"/>
      <c r="FA46" s="106"/>
      <c r="FB46" s="106"/>
      <c r="FC46" s="106"/>
      <c r="FD46" s="106"/>
      <c r="FE46" s="106"/>
      <c r="FF46" s="106"/>
      <c r="FG46" s="106"/>
      <c r="FH46" s="106"/>
      <c r="FI46" s="106"/>
      <c r="FJ46" s="106"/>
      <c r="FK46" s="106"/>
      <c r="FL46" s="106"/>
      <c r="FM46" s="106"/>
      <c r="FN46" s="106"/>
      <c r="FO46" s="106"/>
      <c r="FP46" s="106"/>
      <c r="FQ46" s="106"/>
      <c r="FR46" s="106"/>
      <c r="FS46" s="106"/>
      <c r="FT46" s="106"/>
      <c r="FU46" s="106"/>
      <c r="FV46" s="106"/>
      <c r="FW46" s="106"/>
      <c r="FX46" s="106"/>
      <c r="FY46" s="106"/>
      <c r="FZ46" s="106"/>
      <c r="GA46" s="106"/>
      <c r="GB46" s="106"/>
      <c r="GC46" s="106"/>
      <c r="GD46" s="106"/>
      <c r="GE46" s="106"/>
      <c r="GF46" s="106"/>
      <c r="GG46" s="106"/>
      <c r="GH46" s="106"/>
      <c r="GI46" s="106"/>
      <c r="GJ46" s="106"/>
      <c r="GK46" s="106"/>
      <c r="GL46" s="106"/>
      <c r="GM46" s="106"/>
      <c r="GN46" s="106"/>
      <c r="GO46" s="106"/>
      <c r="GP46" s="106"/>
      <c r="GQ46" s="106"/>
      <c r="GR46" s="106"/>
      <c r="GS46" s="106"/>
      <c r="GT46" s="106"/>
      <c r="GU46" s="106"/>
      <c r="GV46" s="106"/>
      <c r="GW46" s="106"/>
      <c r="GX46" s="106"/>
      <c r="GY46" s="106"/>
      <c r="GZ46" s="106"/>
      <c r="HA46" s="106"/>
      <c r="HB46" s="106"/>
      <c r="HC46" s="106"/>
      <c r="HD46" s="106"/>
      <c r="HE46" s="106"/>
      <c r="HF46" s="106"/>
      <c r="HG46" s="106"/>
      <c r="HH46" s="106"/>
      <c r="HI46" s="106"/>
      <c r="HJ46" s="106"/>
      <c r="HK46" s="106"/>
      <c r="HL46" s="106"/>
      <c r="HM46" s="106"/>
      <c r="HN46" s="106"/>
      <c r="HO46" s="106"/>
      <c r="HP46" s="106"/>
      <c r="HQ46" s="106"/>
      <c r="HR46" s="106"/>
      <c r="HS46" s="106"/>
      <c r="HT46" s="106"/>
      <c r="HU46" s="106"/>
      <c r="HV46" s="106"/>
      <c r="HW46" s="106"/>
      <c r="HX46" s="106"/>
      <c r="HY46" s="106"/>
      <c r="HZ46" s="106"/>
      <c r="IA46" s="106"/>
      <c r="IB46" s="106"/>
      <c r="IC46" s="156"/>
    </row>
    <row r="47" spans="1:237" x14ac:dyDescent="0.3">
      <c r="A47" s="2">
        <v>5497</v>
      </c>
      <c r="B47" s="2" t="s">
        <v>25</v>
      </c>
      <c r="C47" s="2" t="s">
        <v>3</v>
      </c>
      <c r="D47" s="110">
        <v>4.3581919999999998</v>
      </c>
      <c r="E47" s="122" t="s">
        <v>199</v>
      </c>
      <c r="F47" s="248">
        <v>4.3581923239</v>
      </c>
      <c r="G47" s="171"/>
      <c r="H47" s="242"/>
      <c r="I47" s="107">
        <v>4.3374414808000008</v>
      </c>
      <c r="J47" s="281"/>
      <c r="K47" s="128"/>
      <c r="L47" s="15"/>
      <c r="M47" s="286"/>
      <c r="N47" s="7">
        <f t="shared" si="0"/>
        <v>4.3581919999999998</v>
      </c>
      <c r="O47" s="144">
        <v>0</v>
      </c>
      <c r="P47" s="290">
        <v>0</v>
      </c>
      <c r="Q47" s="292">
        <v>0</v>
      </c>
      <c r="R47" s="292">
        <v>0</v>
      </c>
      <c r="S47" s="292">
        <v>1.6041377762</v>
      </c>
      <c r="T47" s="43">
        <v>2.7540545306999999</v>
      </c>
      <c r="U47" s="153">
        <f t="shared" si="1"/>
        <v>-3.0689999963584569E-7</v>
      </c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  <c r="CO47" s="32"/>
      <c r="CP47" s="32"/>
      <c r="CQ47" s="32"/>
      <c r="CR47" s="32"/>
      <c r="CS47" s="32"/>
      <c r="CT47" s="32"/>
      <c r="CU47" s="32"/>
      <c r="CV47" s="32"/>
      <c r="CW47" s="32"/>
      <c r="CX47" s="32"/>
      <c r="CY47" s="32"/>
      <c r="CZ47" s="32"/>
      <c r="DA47" s="32"/>
      <c r="DB47" s="32"/>
      <c r="DC47" s="32"/>
      <c r="DD47" s="32"/>
      <c r="DE47" s="32"/>
      <c r="DF47" s="32"/>
      <c r="DG47" s="32"/>
      <c r="DH47" s="32"/>
      <c r="DI47" s="32"/>
      <c r="DJ47" s="32"/>
      <c r="DK47" s="32"/>
      <c r="DL47" s="32"/>
      <c r="DM47" s="32"/>
      <c r="DN47" s="32"/>
      <c r="DO47" s="32"/>
      <c r="DP47" s="32"/>
      <c r="DQ47" s="32"/>
      <c r="DR47" s="32"/>
      <c r="DS47" s="32"/>
      <c r="DT47" s="32"/>
      <c r="DU47" s="32"/>
      <c r="DV47" s="32"/>
      <c r="DW47" s="32"/>
      <c r="DX47" s="32"/>
      <c r="DY47" s="32"/>
      <c r="DZ47" s="32"/>
      <c r="EA47" s="32"/>
      <c r="EB47" s="32"/>
      <c r="EC47" s="32"/>
      <c r="ED47" s="32"/>
      <c r="EE47" s="32"/>
      <c r="EF47" s="32"/>
      <c r="EG47" s="32"/>
      <c r="EH47" s="32"/>
      <c r="EI47" s="32"/>
      <c r="EJ47" s="32"/>
      <c r="EK47" s="32"/>
      <c r="EL47" s="32"/>
      <c r="EM47" s="32"/>
      <c r="EN47" s="32"/>
      <c r="EO47" s="32"/>
      <c r="EP47" s="32"/>
      <c r="EQ47" s="32"/>
      <c r="ER47" s="32"/>
      <c r="ES47" s="32"/>
      <c r="ET47" s="32"/>
      <c r="EU47" s="32"/>
      <c r="EV47" s="32"/>
      <c r="EW47" s="32"/>
      <c r="EX47" s="32"/>
      <c r="EY47" s="32"/>
      <c r="EZ47" s="32"/>
      <c r="FA47" s="32"/>
      <c r="FB47" s="32"/>
      <c r="FC47" s="32"/>
      <c r="FD47" s="32"/>
      <c r="FE47" s="32"/>
      <c r="FF47" s="32"/>
      <c r="FG47" s="32"/>
      <c r="FH47" s="32"/>
      <c r="FI47" s="32"/>
      <c r="FJ47" s="32"/>
      <c r="FK47" s="32"/>
      <c r="FL47" s="32"/>
      <c r="FM47" s="32"/>
      <c r="FN47" s="32"/>
      <c r="FO47" s="32"/>
      <c r="FP47" s="32"/>
      <c r="FQ47" s="32"/>
      <c r="FR47" s="32"/>
      <c r="FS47" s="32"/>
      <c r="FT47" s="32"/>
      <c r="FU47" s="32"/>
      <c r="FV47" s="32"/>
      <c r="FW47" s="32"/>
      <c r="FX47" s="32"/>
      <c r="FY47" s="32"/>
      <c r="FZ47" s="32"/>
      <c r="GA47" s="32"/>
      <c r="GB47" s="32"/>
      <c r="GC47" s="32"/>
      <c r="GD47" s="32"/>
      <c r="GE47" s="32"/>
      <c r="GF47" s="32"/>
      <c r="GG47" s="32"/>
      <c r="GH47" s="32"/>
      <c r="GI47" s="32"/>
      <c r="GJ47" s="32"/>
      <c r="GK47" s="32"/>
      <c r="GL47" s="32"/>
      <c r="GM47" s="32"/>
      <c r="GN47" s="32"/>
      <c r="GO47" s="32"/>
      <c r="GP47" s="32"/>
      <c r="GQ47" s="32"/>
      <c r="GR47" s="32"/>
      <c r="GS47" s="32"/>
      <c r="GT47" s="32"/>
      <c r="GU47" s="32"/>
      <c r="GV47" s="32"/>
      <c r="GW47" s="32"/>
      <c r="GX47" s="32"/>
      <c r="GY47" s="32"/>
      <c r="GZ47" s="32"/>
      <c r="HA47" s="32"/>
      <c r="HB47" s="32"/>
      <c r="HC47" s="32"/>
      <c r="HD47" s="32"/>
      <c r="HE47" s="32"/>
      <c r="HF47" s="32"/>
      <c r="HG47" s="32"/>
      <c r="HH47" s="32"/>
      <c r="HI47" s="32"/>
      <c r="HJ47" s="32"/>
      <c r="HK47" s="32"/>
      <c r="HL47" s="32"/>
      <c r="HM47" s="32"/>
      <c r="HN47" s="32"/>
      <c r="HO47" s="32"/>
      <c r="HP47" s="32"/>
      <c r="HQ47" s="32"/>
      <c r="HR47" s="32"/>
      <c r="HS47" s="32"/>
      <c r="HT47" s="32"/>
      <c r="HU47" s="32"/>
      <c r="HV47" s="32"/>
      <c r="HW47" s="32"/>
      <c r="HX47" s="32"/>
      <c r="HY47" s="32"/>
      <c r="HZ47" s="32"/>
      <c r="IA47" s="32"/>
      <c r="IB47" s="32"/>
    </row>
    <row r="48" spans="1:237" x14ac:dyDescent="0.3">
      <c r="A48" s="2">
        <v>5498</v>
      </c>
      <c r="B48" s="2" t="s">
        <v>25</v>
      </c>
      <c r="C48" s="2" t="s">
        <v>3</v>
      </c>
      <c r="D48" s="110">
        <v>7.253393</v>
      </c>
      <c r="E48" s="122" t="s">
        <v>216</v>
      </c>
      <c r="F48" s="248">
        <v>7.2533934699000007</v>
      </c>
      <c r="G48" s="171"/>
      <c r="H48" s="242"/>
      <c r="I48" s="107">
        <v>0.97408243309999998</v>
      </c>
      <c r="J48" s="281"/>
      <c r="K48" s="128"/>
      <c r="L48" s="15"/>
      <c r="M48" s="73"/>
      <c r="N48" s="7">
        <f t="shared" si="0"/>
        <v>7.253393</v>
      </c>
      <c r="O48" s="144">
        <v>0</v>
      </c>
      <c r="P48" s="290">
        <v>5.2197916190999996</v>
      </c>
      <c r="Q48" s="292">
        <v>0</v>
      </c>
      <c r="R48" s="292">
        <v>0</v>
      </c>
      <c r="S48" s="292">
        <v>6.2792842877999995</v>
      </c>
      <c r="T48" s="43">
        <v>0</v>
      </c>
      <c r="U48" s="153">
        <f t="shared" si="1"/>
        <v>0.9741087122000005</v>
      </c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32"/>
      <c r="CM48" s="32"/>
      <c r="CN48" s="32"/>
      <c r="CO48" s="32"/>
      <c r="CP48" s="32"/>
      <c r="CQ48" s="32"/>
      <c r="CR48" s="32"/>
      <c r="CS48" s="32"/>
      <c r="CT48" s="32"/>
      <c r="CU48" s="32"/>
      <c r="CV48" s="32"/>
      <c r="CW48" s="32"/>
      <c r="CX48" s="32"/>
      <c r="CY48" s="32"/>
      <c r="CZ48" s="32"/>
      <c r="DA48" s="32"/>
      <c r="DB48" s="32"/>
      <c r="DC48" s="32"/>
      <c r="DD48" s="32"/>
      <c r="DE48" s="32"/>
      <c r="DF48" s="32"/>
      <c r="DG48" s="32"/>
      <c r="DH48" s="32"/>
      <c r="DI48" s="32"/>
      <c r="DJ48" s="32"/>
      <c r="DK48" s="32"/>
      <c r="DL48" s="32"/>
      <c r="DM48" s="32"/>
      <c r="DN48" s="32"/>
      <c r="DO48" s="32"/>
      <c r="DP48" s="32"/>
      <c r="DQ48" s="32"/>
      <c r="DR48" s="32"/>
      <c r="DS48" s="32"/>
      <c r="DT48" s="32"/>
      <c r="DU48" s="32"/>
      <c r="DV48" s="32"/>
      <c r="DW48" s="32"/>
      <c r="DX48" s="32"/>
      <c r="DY48" s="32"/>
      <c r="DZ48" s="32"/>
      <c r="EA48" s="32"/>
      <c r="EB48" s="32"/>
      <c r="EC48" s="32"/>
      <c r="ED48" s="32"/>
      <c r="EE48" s="32"/>
      <c r="EF48" s="32"/>
      <c r="EG48" s="32"/>
      <c r="EH48" s="32"/>
      <c r="EI48" s="32"/>
      <c r="EJ48" s="32"/>
      <c r="EK48" s="32"/>
      <c r="EL48" s="32"/>
      <c r="EM48" s="32"/>
      <c r="EN48" s="32"/>
      <c r="EO48" s="32"/>
      <c r="EP48" s="32"/>
      <c r="EQ48" s="32"/>
      <c r="ER48" s="32"/>
      <c r="ES48" s="32"/>
      <c r="ET48" s="32"/>
      <c r="EU48" s="32"/>
      <c r="EV48" s="32"/>
      <c r="EW48" s="32"/>
      <c r="EX48" s="32"/>
      <c r="EY48" s="32"/>
      <c r="EZ48" s="32"/>
      <c r="FA48" s="32"/>
      <c r="FB48" s="32"/>
      <c r="FC48" s="32"/>
      <c r="FD48" s="32"/>
      <c r="FE48" s="32"/>
      <c r="FF48" s="32"/>
      <c r="FG48" s="32"/>
      <c r="FH48" s="32"/>
      <c r="FI48" s="32"/>
      <c r="FJ48" s="32"/>
      <c r="FK48" s="32"/>
      <c r="FL48" s="32"/>
      <c r="FM48" s="32"/>
      <c r="FN48" s="32"/>
      <c r="FO48" s="32"/>
      <c r="FP48" s="32"/>
      <c r="FQ48" s="32"/>
      <c r="FR48" s="32"/>
      <c r="FS48" s="32"/>
      <c r="FT48" s="32"/>
      <c r="FU48" s="32"/>
      <c r="FV48" s="32"/>
      <c r="FW48" s="32"/>
      <c r="FX48" s="32"/>
      <c r="FY48" s="32"/>
      <c r="FZ48" s="32"/>
      <c r="GA48" s="32"/>
      <c r="GB48" s="32"/>
      <c r="GC48" s="32"/>
      <c r="GD48" s="32"/>
      <c r="GE48" s="32"/>
      <c r="GF48" s="32"/>
      <c r="GG48" s="32"/>
      <c r="GH48" s="32"/>
      <c r="GI48" s="32"/>
      <c r="GJ48" s="32"/>
      <c r="GK48" s="32"/>
      <c r="GL48" s="32"/>
      <c r="GM48" s="32"/>
      <c r="GN48" s="32"/>
      <c r="GO48" s="32"/>
      <c r="GP48" s="32"/>
      <c r="GQ48" s="32"/>
      <c r="GR48" s="32"/>
      <c r="GS48" s="32"/>
      <c r="GT48" s="32"/>
      <c r="GU48" s="32"/>
      <c r="GV48" s="32"/>
      <c r="GW48" s="32"/>
      <c r="GX48" s="32"/>
      <c r="GY48" s="32"/>
      <c r="GZ48" s="32"/>
      <c r="HA48" s="32"/>
      <c r="HB48" s="32"/>
      <c r="HC48" s="32"/>
      <c r="HD48" s="32"/>
      <c r="HE48" s="32"/>
      <c r="HF48" s="32"/>
      <c r="HG48" s="32"/>
      <c r="HH48" s="32"/>
      <c r="HI48" s="32"/>
      <c r="HJ48" s="32"/>
      <c r="HK48" s="32"/>
      <c r="HL48" s="32"/>
      <c r="HM48" s="32"/>
      <c r="HN48" s="32"/>
      <c r="HO48" s="32"/>
      <c r="HP48" s="32"/>
      <c r="HQ48" s="32"/>
      <c r="HR48" s="32"/>
      <c r="HS48" s="32"/>
      <c r="HT48" s="32"/>
      <c r="HU48" s="32"/>
      <c r="HV48" s="32"/>
      <c r="HW48" s="32"/>
      <c r="HX48" s="32"/>
      <c r="HY48" s="32"/>
      <c r="HZ48" s="32"/>
      <c r="IA48" s="32"/>
      <c r="IB48" s="32"/>
    </row>
    <row r="49" spans="1:236" x14ac:dyDescent="0.3">
      <c r="A49" s="2">
        <v>5499</v>
      </c>
      <c r="B49" s="2" t="s">
        <v>25</v>
      </c>
      <c r="C49" s="2" t="s">
        <v>3</v>
      </c>
      <c r="D49" s="110">
        <v>19.081298</v>
      </c>
      <c r="E49" s="122" t="s">
        <v>201</v>
      </c>
      <c r="F49" s="248">
        <v>19.081298097099999</v>
      </c>
      <c r="G49" s="180"/>
      <c r="H49" s="244"/>
      <c r="I49" s="107"/>
      <c r="J49" s="281"/>
      <c r="K49" s="128"/>
      <c r="L49" s="15"/>
      <c r="M49" s="77"/>
      <c r="N49" s="7">
        <f t="shared" si="0"/>
        <v>18.566244853099999</v>
      </c>
      <c r="O49" s="144">
        <v>0.51505314689999993</v>
      </c>
      <c r="P49" s="290">
        <v>0</v>
      </c>
      <c r="Q49" s="292">
        <v>16.268162348299999</v>
      </c>
      <c r="R49" s="292">
        <v>2.8131356961999998</v>
      </c>
      <c r="S49" s="292">
        <v>0</v>
      </c>
      <c r="T49" s="43">
        <v>0</v>
      </c>
      <c r="U49" s="153">
        <f t="shared" si="1"/>
        <v>-4.4499998352875991E-8</v>
      </c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  <c r="BF49" s="32"/>
      <c r="BG49" s="32"/>
      <c r="BH49" s="32"/>
      <c r="BI49" s="32"/>
      <c r="BJ49" s="32"/>
      <c r="BK49" s="32"/>
      <c r="BL49" s="32"/>
      <c r="BM49" s="32"/>
      <c r="BN49" s="32"/>
      <c r="BO49" s="32"/>
      <c r="BP49" s="32"/>
      <c r="BQ49" s="32"/>
      <c r="BR49" s="32"/>
      <c r="BS49" s="32"/>
      <c r="BT49" s="32"/>
      <c r="BU49" s="32"/>
      <c r="BV49" s="32"/>
      <c r="BW49" s="32"/>
      <c r="BX49" s="32"/>
      <c r="BY49" s="32"/>
      <c r="BZ49" s="32"/>
      <c r="CA49" s="32"/>
      <c r="CB49" s="32"/>
      <c r="CC49" s="32"/>
      <c r="CD49" s="32"/>
      <c r="CE49" s="32"/>
      <c r="CF49" s="32"/>
      <c r="CG49" s="32"/>
      <c r="CH49" s="32"/>
      <c r="CI49" s="32"/>
      <c r="CJ49" s="32"/>
      <c r="CK49" s="32"/>
      <c r="CL49" s="32"/>
      <c r="CM49" s="32"/>
      <c r="CN49" s="32"/>
      <c r="CO49" s="32"/>
      <c r="CP49" s="32"/>
      <c r="CQ49" s="32"/>
      <c r="CR49" s="32"/>
      <c r="CS49" s="32"/>
      <c r="CT49" s="32"/>
      <c r="CU49" s="32"/>
      <c r="CV49" s="32"/>
      <c r="CW49" s="32"/>
      <c r="CX49" s="32"/>
      <c r="CY49" s="32"/>
      <c r="CZ49" s="32"/>
      <c r="DA49" s="32"/>
      <c r="DB49" s="32"/>
      <c r="DC49" s="32"/>
      <c r="DD49" s="32"/>
      <c r="DE49" s="32"/>
      <c r="DF49" s="32"/>
      <c r="DG49" s="32"/>
      <c r="DH49" s="32"/>
      <c r="DI49" s="32"/>
      <c r="DJ49" s="32"/>
      <c r="DK49" s="32"/>
      <c r="DL49" s="32"/>
      <c r="DM49" s="32"/>
      <c r="DN49" s="32"/>
      <c r="DO49" s="32"/>
      <c r="DP49" s="32"/>
      <c r="DQ49" s="32"/>
      <c r="DR49" s="32"/>
      <c r="DS49" s="32"/>
      <c r="DT49" s="32"/>
      <c r="DU49" s="32"/>
      <c r="DV49" s="32"/>
      <c r="DW49" s="32"/>
      <c r="DX49" s="32"/>
      <c r="DY49" s="32"/>
      <c r="DZ49" s="32"/>
      <c r="EA49" s="32"/>
      <c r="EB49" s="32"/>
      <c r="EC49" s="32"/>
      <c r="ED49" s="32"/>
      <c r="EE49" s="32"/>
      <c r="EF49" s="32"/>
      <c r="EG49" s="32"/>
      <c r="EH49" s="32"/>
      <c r="EI49" s="32"/>
      <c r="EJ49" s="32"/>
      <c r="EK49" s="32"/>
      <c r="EL49" s="32"/>
      <c r="EM49" s="32"/>
      <c r="EN49" s="32"/>
      <c r="EO49" s="32"/>
      <c r="EP49" s="32"/>
      <c r="EQ49" s="32"/>
      <c r="ER49" s="32"/>
      <c r="ES49" s="32"/>
      <c r="ET49" s="32"/>
      <c r="EU49" s="32"/>
      <c r="EV49" s="32"/>
      <c r="EW49" s="32"/>
      <c r="EX49" s="32"/>
      <c r="EY49" s="32"/>
      <c r="EZ49" s="32"/>
      <c r="FA49" s="32"/>
      <c r="FB49" s="32"/>
      <c r="FC49" s="32"/>
      <c r="FD49" s="32"/>
      <c r="FE49" s="32"/>
      <c r="FF49" s="32"/>
      <c r="FG49" s="32"/>
      <c r="FH49" s="32"/>
      <c r="FI49" s="32"/>
      <c r="FJ49" s="32"/>
      <c r="FK49" s="32"/>
      <c r="FL49" s="32"/>
      <c r="FM49" s="32"/>
      <c r="FN49" s="32"/>
      <c r="FO49" s="32"/>
      <c r="FP49" s="32"/>
      <c r="FQ49" s="32"/>
      <c r="FR49" s="32"/>
      <c r="FS49" s="32"/>
      <c r="FT49" s="32"/>
      <c r="FU49" s="32"/>
      <c r="FV49" s="32"/>
      <c r="FW49" s="32"/>
      <c r="FX49" s="32"/>
      <c r="FY49" s="32"/>
      <c r="FZ49" s="32"/>
      <c r="GA49" s="32"/>
      <c r="GB49" s="32"/>
      <c r="GC49" s="32"/>
      <c r="GD49" s="32"/>
      <c r="GE49" s="32"/>
      <c r="GF49" s="32"/>
      <c r="GG49" s="32"/>
      <c r="GH49" s="32"/>
      <c r="GI49" s="32"/>
      <c r="GJ49" s="32"/>
      <c r="GK49" s="32"/>
      <c r="GL49" s="32"/>
      <c r="GM49" s="32"/>
      <c r="GN49" s="32"/>
      <c r="GO49" s="32"/>
      <c r="GP49" s="32"/>
      <c r="GQ49" s="32"/>
      <c r="GR49" s="32"/>
      <c r="GS49" s="32"/>
      <c r="GT49" s="32"/>
      <c r="GU49" s="32"/>
      <c r="GV49" s="32"/>
      <c r="GW49" s="32"/>
      <c r="GX49" s="32"/>
      <c r="GY49" s="32"/>
      <c r="GZ49" s="32"/>
      <c r="HA49" s="32"/>
      <c r="HB49" s="32"/>
      <c r="HC49" s="32"/>
      <c r="HD49" s="32"/>
      <c r="HE49" s="32"/>
      <c r="HF49" s="32"/>
      <c r="HG49" s="32"/>
      <c r="HH49" s="32"/>
      <c r="HI49" s="32"/>
      <c r="HJ49" s="32"/>
      <c r="HK49" s="32"/>
      <c r="HL49" s="32"/>
      <c r="HM49" s="32"/>
      <c r="HN49" s="32"/>
      <c r="HO49" s="32"/>
      <c r="HP49" s="32"/>
      <c r="HQ49" s="32"/>
      <c r="HR49" s="32"/>
      <c r="HS49" s="32"/>
      <c r="HT49" s="32"/>
      <c r="HU49" s="32"/>
      <c r="HV49" s="32"/>
      <c r="HW49" s="32"/>
      <c r="HX49" s="32"/>
      <c r="HY49" s="32"/>
      <c r="HZ49" s="32"/>
      <c r="IA49" s="32"/>
      <c r="IB49" s="32"/>
    </row>
    <row r="50" spans="1:236" x14ac:dyDescent="0.3">
      <c r="A50" s="2">
        <v>5500</v>
      </c>
      <c r="B50" s="2" t="s">
        <v>25</v>
      </c>
      <c r="C50" s="2" t="s">
        <v>3</v>
      </c>
      <c r="D50" s="110">
        <v>108.12522</v>
      </c>
      <c r="E50" s="122" t="s">
        <v>201</v>
      </c>
      <c r="F50" s="248">
        <v>108.1252204777</v>
      </c>
      <c r="G50" s="171"/>
      <c r="H50" s="242"/>
      <c r="I50" s="107"/>
      <c r="J50" s="281">
        <v>21.121152139199999</v>
      </c>
      <c r="K50" s="128"/>
      <c r="L50" s="15"/>
      <c r="M50" s="73"/>
      <c r="N50" s="7">
        <f t="shared" si="0"/>
        <v>58.354060875000002</v>
      </c>
      <c r="O50" s="144">
        <v>49.771159124999997</v>
      </c>
      <c r="P50" s="290">
        <v>0</v>
      </c>
      <c r="Q50" s="292">
        <v>74.803562442700013</v>
      </c>
      <c r="R50" s="292">
        <v>33.321658949299994</v>
      </c>
      <c r="S50" s="292">
        <v>0</v>
      </c>
      <c r="T50" s="43">
        <v>0</v>
      </c>
      <c r="U50" s="153">
        <f t="shared" si="1"/>
        <v>-1.3920000156986134E-6</v>
      </c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  <c r="BF50" s="32"/>
      <c r="BG50" s="32"/>
      <c r="BH50" s="32"/>
      <c r="BI50" s="32"/>
      <c r="BJ50" s="32"/>
      <c r="BK50" s="32"/>
      <c r="BL50" s="32"/>
      <c r="BM50" s="32"/>
      <c r="BN50" s="32"/>
      <c r="BO50" s="32"/>
      <c r="BP50" s="32"/>
      <c r="BQ50" s="32"/>
      <c r="BR50" s="32"/>
      <c r="BS50" s="32"/>
      <c r="BT50" s="32"/>
      <c r="BU50" s="32"/>
      <c r="BV50" s="32"/>
      <c r="BW50" s="32"/>
      <c r="BX50" s="32"/>
      <c r="BY50" s="32"/>
      <c r="BZ50" s="32"/>
      <c r="CA50" s="32"/>
      <c r="CB50" s="32"/>
      <c r="CC50" s="32"/>
      <c r="CD50" s="32"/>
      <c r="CE50" s="32"/>
      <c r="CF50" s="32"/>
      <c r="CG50" s="32"/>
      <c r="CH50" s="32"/>
      <c r="CI50" s="32"/>
      <c r="CJ50" s="32"/>
      <c r="CK50" s="32"/>
      <c r="CL50" s="32"/>
      <c r="CM50" s="32"/>
      <c r="CN50" s="32"/>
      <c r="CO50" s="32"/>
      <c r="CP50" s="32"/>
      <c r="CQ50" s="32"/>
      <c r="CR50" s="32"/>
      <c r="CS50" s="32"/>
      <c r="CT50" s="32"/>
      <c r="CU50" s="32"/>
      <c r="CV50" s="32"/>
      <c r="CW50" s="32"/>
      <c r="CX50" s="32"/>
      <c r="CY50" s="32"/>
      <c r="CZ50" s="32"/>
      <c r="DA50" s="32"/>
      <c r="DB50" s="32"/>
      <c r="DC50" s="32"/>
      <c r="DD50" s="32"/>
      <c r="DE50" s="32"/>
      <c r="DF50" s="32"/>
      <c r="DG50" s="32"/>
      <c r="DH50" s="32"/>
      <c r="DI50" s="32"/>
      <c r="DJ50" s="32"/>
      <c r="DK50" s="32"/>
      <c r="DL50" s="32"/>
      <c r="DM50" s="32"/>
      <c r="DN50" s="32"/>
      <c r="DO50" s="32"/>
      <c r="DP50" s="32"/>
      <c r="DQ50" s="32"/>
      <c r="DR50" s="32"/>
      <c r="DS50" s="32"/>
      <c r="DT50" s="32"/>
      <c r="DU50" s="32"/>
      <c r="DV50" s="32"/>
      <c r="DW50" s="32"/>
      <c r="DX50" s="32"/>
      <c r="DY50" s="32"/>
      <c r="DZ50" s="32"/>
      <c r="EA50" s="32"/>
      <c r="EB50" s="32"/>
      <c r="EC50" s="32"/>
      <c r="ED50" s="32"/>
      <c r="EE50" s="32"/>
      <c r="EF50" s="32"/>
      <c r="EG50" s="32"/>
      <c r="EH50" s="32"/>
      <c r="EI50" s="32"/>
      <c r="EJ50" s="32"/>
      <c r="EK50" s="32"/>
      <c r="EL50" s="32"/>
      <c r="EM50" s="32"/>
      <c r="EN50" s="32"/>
      <c r="EO50" s="32"/>
      <c r="EP50" s="32"/>
      <c r="EQ50" s="32"/>
      <c r="ER50" s="32"/>
      <c r="ES50" s="32"/>
      <c r="ET50" s="32"/>
      <c r="EU50" s="32"/>
      <c r="EV50" s="32"/>
      <c r="EW50" s="32"/>
      <c r="EX50" s="32"/>
      <c r="EY50" s="32"/>
      <c r="EZ50" s="32"/>
      <c r="FA50" s="32"/>
      <c r="FB50" s="32"/>
      <c r="FC50" s="32"/>
      <c r="FD50" s="32"/>
      <c r="FE50" s="32"/>
      <c r="FF50" s="32"/>
      <c r="FG50" s="32"/>
      <c r="FH50" s="32"/>
      <c r="FI50" s="32"/>
      <c r="FJ50" s="32"/>
      <c r="FK50" s="32"/>
      <c r="FL50" s="32"/>
      <c r="FM50" s="32"/>
      <c r="FN50" s="32"/>
      <c r="FO50" s="32"/>
      <c r="FP50" s="32"/>
      <c r="FQ50" s="32"/>
      <c r="FR50" s="32"/>
      <c r="FS50" s="32"/>
      <c r="FT50" s="32"/>
      <c r="FU50" s="32"/>
      <c r="FV50" s="32"/>
      <c r="FW50" s="32"/>
      <c r="FX50" s="32"/>
      <c r="FY50" s="32"/>
      <c r="FZ50" s="32"/>
      <c r="GA50" s="32"/>
      <c r="GB50" s="32"/>
      <c r="GC50" s="32"/>
      <c r="GD50" s="32"/>
      <c r="GE50" s="32"/>
      <c r="GF50" s="32"/>
      <c r="GG50" s="32"/>
      <c r="GH50" s="32"/>
      <c r="GI50" s="32"/>
      <c r="GJ50" s="32"/>
      <c r="GK50" s="32"/>
      <c r="GL50" s="32"/>
      <c r="GM50" s="32"/>
      <c r="GN50" s="32"/>
      <c r="GO50" s="32"/>
      <c r="GP50" s="32"/>
      <c r="GQ50" s="32"/>
      <c r="GR50" s="32"/>
      <c r="GS50" s="32"/>
      <c r="GT50" s="32"/>
      <c r="GU50" s="32"/>
      <c r="GV50" s="32"/>
      <c r="GW50" s="32"/>
      <c r="GX50" s="32"/>
      <c r="GY50" s="32"/>
      <c r="GZ50" s="32"/>
      <c r="HA50" s="32"/>
      <c r="HB50" s="32"/>
      <c r="HC50" s="32"/>
      <c r="HD50" s="32"/>
      <c r="HE50" s="32"/>
      <c r="HF50" s="32"/>
      <c r="HG50" s="32"/>
      <c r="HH50" s="32"/>
      <c r="HI50" s="32"/>
      <c r="HJ50" s="32"/>
      <c r="HK50" s="32"/>
      <c r="HL50" s="32"/>
      <c r="HM50" s="32"/>
      <c r="HN50" s="32"/>
      <c r="HO50" s="32"/>
      <c r="HP50" s="32"/>
      <c r="HQ50" s="32"/>
      <c r="HR50" s="32"/>
      <c r="HS50" s="32"/>
      <c r="HT50" s="32"/>
      <c r="HU50" s="32"/>
      <c r="HV50" s="32"/>
      <c r="HW50" s="32"/>
      <c r="HX50" s="32"/>
      <c r="HY50" s="32"/>
      <c r="HZ50" s="32"/>
      <c r="IA50" s="32"/>
      <c r="IB50" s="32"/>
    </row>
    <row r="51" spans="1:236" x14ac:dyDescent="0.3">
      <c r="A51" s="2">
        <v>5501</v>
      </c>
      <c r="B51" s="2" t="s">
        <v>25</v>
      </c>
      <c r="C51" s="2" t="s">
        <v>3</v>
      </c>
      <c r="D51" s="110">
        <v>3.8435280000000001</v>
      </c>
      <c r="E51" s="122" t="s">
        <v>199</v>
      </c>
      <c r="F51" s="248">
        <v>1.3095886899</v>
      </c>
      <c r="G51" s="171"/>
      <c r="H51" s="242"/>
      <c r="I51" s="107"/>
      <c r="J51" s="281"/>
      <c r="K51" s="128" t="s">
        <v>297</v>
      </c>
      <c r="L51" s="15">
        <v>2.5339387373000002</v>
      </c>
      <c r="M51" s="73"/>
      <c r="N51" s="7">
        <f t="shared" si="0"/>
        <v>1.3095873613000002</v>
      </c>
      <c r="O51" s="144">
        <v>2.5339406386999999</v>
      </c>
      <c r="P51" s="290">
        <v>0</v>
      </c>
      <c r="Q51" s="292">
        <v>3.8435274209000001</v>
      </c>
      <c r="R51" s="292">
        <v>0</v>
      </c>
      <c r="S51" s="292">
        <v>0</v>
      </c>
      <c r="T51" s="43">
        <v>0</v>
      </c>
      <c r="U51" s="153">
        <f t="shared" si="1"/>
        <v>5.7909999995331418E-7</v>
      </c>
    </row>
    <row r="52" spans="1:236" x14ac:dyDescent="0.3">
      <c r="A52" s="2">
        <v>5503</v>
      </c>
      <c r="B52" s="2" t="s">
        <v>25</v>
      </c>
      <c r="C52" s="2" t="s">
        <v>3</v>
      </c>
      <c r="D52" s="110">
        <v>4.8277279999999996</v>
      </c>
      <c r="E52" s="122" t="s">
        <v>201</v>
      </c>
      <c r="F52" s="248">
        <v>4.8277277160000001</v>
      </c>
      <c r="G52" s="171"/>
      <c r="H52" s="247"/>
      <c r="I52" s="107">
        <v>4.8093474605999997</v>
      </c>
      <c r="J52" s="281"/>
      <c r="K52" s="128"/>
      <c r="L52" s="15"/>
      <c r="M52" s="73"/>
      <c r="N52" s="7">
        <f t="shared" si="0"/>
        <v>4.8277279999999996</v>
      </c>
      <c r="O52" s="144">
        <v>0</v>
      </c>
      <c r="P52" s="290">
        <v>0</v>
      </c>
      <c r="Q52" s="292">
        <v>0</v>
      </c>
      <c r="R52" s="292">
        <v>1.8379432600000002E-2</v>
      </c>
      <c r="S52" s="292">
        <v>0</v>
      </c>
      <c r="T52" s="43">
        <v>2.0052783322000001</v>
      </c>
      <c r="U52" s="153">
        <f t="shared" si="1"/>
        <v>2.8040702351999993</v>
      </c>
      <c r="V52" s="16"/>
    </row>
    <row r="53" spans="1:236" x14ac:dyDescent="0.3">
      <c r="A53" s="2">
        <v>5510</v>
      </c>
      <c r="B53" s="2" t="s">
        <v>25</v>
      </c>
      <c r="C53" s="2" t="s">
        <v>3</v>
      </c>
      <c r="D53" s="110">
        <v>9.5184800000000003</v>
      </c>
      <c r="E53" s="171" t="s">
        <v>201</v>
      </c>
      <c r="F53" s="242">
        <v>9.5184797421000003</v>
      </c>
      <c r="G53" s="122"/>
      <c r="H53" s="120"/>
      <c r="I53" s="107">
        <v>0.44841778639999996</v>
      </c>
      <c r="J53" s="281">
        <v>0.4348300282</v>
      </c>
      <c r="K53" s="128"/>
      <c r="L53" s="15"/>
      <c r="M53" s="73"/>
      <c r="N53" s="7">
        <f t="shared" si="0"/>
        <v>9.5184800000000003</v>
      </c>
      <c r="O53" s="144">
        <v>0</v>
      </c>
      <c r="P53" s="290">
        <v>0</v>
      </c>
      <c r="Q53" s="292">
        <v>9.0493721091000001</v>
      </c>
      <c r="R53" s="292">
        <v>0</v>
      </c>
      <c r="S53" s="292">
        <v>2.0652821499999998E-2</v>
      </c>
      <c r="T53" s="43">
        <v>0.44845453410000002</v>
      </c>
      <c r="U53" s="153">
        <f t="shared" si="1"/>
        <v>5.3529999988199961E-7</v>
      </c>
    </row>
    <row r="54" spans="1:236" x14ac:dyDescent="0.3">
      <c r="A54" s="2">
        <v>5513</v>
      </c>
      <c r="B54" s="2" t="s">
        <v>25</v>
      </c>
      <c r="C54" s="2" t="s">
        <v>3</v>
      </c>
      <c r="D54" s="110">
        <v>9.9325550000000007</v>
      </c>
      <c r="E54" s="122"/>
      <c r="F54" s="248"/>
      <c r="I54" s="107"/>
      <c r="J54" s="281"/>
      <c r="K54" s="128"/>
      <c r="L54" s="15"/>
      <c r="M54" s="73">
        <v>9.9325551940000008</v>
      </c>
      <c r="N54" s="7">
        <f t="shared" si="0"/>
        <v>-1.9400000006442042E-7</v>
      </c>
      <c r="O54" s="144">
        <v>9.9325551940000008</v>
      </c>
      <c r="P54" s="290">
        <v>0</v>
      </c>
      <c r="Q54" s="292">
        <v>0</v>
      </c>
      <c r="R54" s="292">
        <v>0</v>
      </c>
      <c r="S54" s="292">
        <v>0</v>
      </c>
      <c r="T54" s="43">
        <v>0</v>
      </c>
      <c r="U54" s="153">
        <f t="shared" si="1"/>
        <v>9.9325550000000007</v>
      </c>
    </row>
    <row r="55" spans="1:236" x14ac:dyDescent="0.3">
      <c r="A55" s="2">
        <v>5514</v>
      </c>
      <c r="B55" s="2" t="s">
        <v>25</v>
      </c>
      <c r="C55" s="2" t="s">
        <v>3</v>
      </c>
      <c r="D55" s="110">
        <v>15.105855999999999</v>
      </c>
      <c r="E55" s="122" t="s">
        <v>217</v>
      </c>
      <c r="F55" s="248">
        <v>15.105855708599998</v>
      </c>
      <c r="G55" s="171"/>
      <c r="H55" s="242"/>
      <c r="I55" s="107"/>
      <c r="J55" s="281"/>
      <c r="K55" s="128"/>
      <c r="L55" s="15"/>
      <c r="M55" s="73"/>
      <c r="N55" s="7">
        <f t="shared" si="0"/>
        <v>2.914000010179052E-7</v>
      </c>
      <c r="O55" s="144">
        <v>15.105855708599998</v>
      </c>
      <c r="P55" s="290">
        <v>0</v>
      </c>
      <c r="Q55" s="292">
        <v>15.105855916399999</v>
      </c>
      <c r="R55" s="292">
        <v>0</v>
      </c>
      <c r="S55" s="292">
        <v>0</v>
      </c>
      <c r="T55" s="43">
        <v>0</v>
      </c>
      <c r="U55" s="153">
        <f t="shared" si="1"/>
        <v>8.3599999811667658E-8</v>
      </c>
    </row>
    <row r="56" spans="1:236" x14ac:dyDescent="0.3">
      <c r="A56" s="2">
        <v>5518</v>
      </c>
      <c r="B56" s="2" t="s">
        <v>25</v>
      </c>
      <c r="C56" s="2" t="s">
        <v>3</v>
      </c>
      <c r="D56" s="110">
        <v>15.379936000000001</v>
      </c>
      <c r="E56" s="122" t="s">
        <v>201</v>
      </c>
      <c r="F56" s="248">
        <v>15.3799356214</v>
      </c>
      <c r="G56" s="174"/>
      <c r="H56" s="243"/>
      <c r="I56" s="107"/>
      <c r="J56" s="281"/>
      <c r="K56" s="128"/>
      <c r="L56" s="15"/>
      <c r="M56" s="73"/>
      <c r="N56" s="7">
        <f t="shared" si="0"/>
        <v>3.7860000112743819E-7</v>
      </c>
      <c r="O56" s="144">
        <v>15.3799356214</v>
      </c>
      <c r="P56" s="290">
        <v>6.3769686683</v>
      </c>
      <c r="Q56" s="292">
        <v>1.9715389706999999</v>
      </c>
      <c r="R56" s="292">
        <v>3.6195633503</v>
      </c>
      <c r="S56" s="292">
        <v>6.0157882904999997</v>
      </c>
      <c r="T56" s="43">
        <v>0</v>
      </c>
      <c r="U56" s="153">
        <f t="shared" si="1"/>
        <v>3.7730453885000017</v>
      </c>
      <c r="V56" s="16"/>
      <c r="Y56" s="16"/>
    </row>
    <row r="57" spans="1:236" x14ac:dyDescent="0.3">
      <c r="A57" s="2">
        <v>5519</v>
      </c>
      <c r="B57" s="2" t="s">
        <v>25</v>
      </c>
      <c r="C57" s="2" t="s">
        <v>3</v>
      </c>
      <c r="D57" s="110">
        <v>13.366595</v>
      </c>
      <c r="E57" s="122" t="s">
        <v>201</v>
      </c>
      <c r="F57" s="248">
        <v>13.36659467</v>
      </c>
      <c r="G57" s="171"/>
      <c r="H57" s="242"/>
      <c r="I57" s="107"/>
      <c r="J57" s="281"/>
      <c r="K57" s="128"/>
      <c r="L57" s="15"/>
      <c r="M57" s="73"/>
      <c r="N57" s="7">
        <f t="shared" si="0"/>
        <v>3.3000000065896984E-7</v>
      </c>
      <c r="O57" s="144">
        <v>13.36659467</v>
      </c>
      <c r="P57" s="290">
        <v>13.36659467</v>
      </c>
      <c r="Q57" s="292">
        <v>0</v>
      </c>
      <c r="R57" s="292">
        <v>4.4762580717999993</v>
      </c>
      <c r="S57" s="292">
        <v>0</v>
      </c>
      <c r="T57" s="43">
        <v>0</v>
      </c>
      <c r="U57" s="153">
        <f t="shared" si="1"/>
        <v>8.8903369282</v>
      </c>
    </row>
    <row r="58" spans="1:236" x14ac:dyDescent="0.3">
      <c r="A58" s="2">
        <v>5533</v>
      </c>
      <c r="B58" s="2" t="s">
        <v>25</v>
      </c>
      <c r="C58" s="2" t="s">
        <v>6</v>
      </c>
      <c r="D58" s="110">
        <v>11.774416</v>
      </c>
      <c r="E58" s="122" t="s">
        <v>207</v>
      </c>
      <c r="F58" s="248">
        <v>11.774416388900001</v>
      </c>
      <c r="G58" s="180"/>
      <c r="H58" s="244"/>
      <c r="I58" s="107">
        <v>0.62058644600000001</v>
      </c>
      <c r="J58" s="281"/>
      <c r="K58" s="128"/>
      <c r="L58" s="15"/>
      <c r="M58" s="73"/>
      <c r="N58" s="7">
        <f t="shared" si="0"/>
        <v>11.774416</v>
      </c>
      <c r="O58" s="144">
        <v>0</v>
      </c>
      <c r="P58" s="290">
        <v>0</v>
      </c>
      <c r="Q58" s="292">
        <v>8.9898847978000003</v>
      </c>
      <c r="R58" s="292">
        <v>1.9119863340000001</v>
      </c>
      <c r="S58" s="292">
        <v>0</v>
      </c>
      <c r="T58" s="43">
        <v>0.2519615241</v>
      </c>
      <c r="U58" s="153">
        <f t="shared" si="1"/>
        <v>0.62058334409999993</v>
      </c>
    </row>
    <row r="59" spans="1:236" x14ac:dyDescent="0.3">
      <c r="A59" s="2">
        <v>5539</v>
      </c>
      <c r="B59" s="2" t="s">
        <v>25</v>
      </c>
      <c r="C59" s="2" t="s">
        <v>6</v>
      </c>
      <c r="D59" s="110">
        <v>23.410668999999999</v>
      </c>
      <c r="E59" s="122" t="s">
        <v>208</v>
      </c>
      <c r="F59" s="248">
        <v>23.4106667864</v>
      </c>
      <c r="G59" s="171"/>
      <c r="H59" s="247"/>
      <c r="I59" s="107"/>
      <c r="J59" s="281"/>
      <c r="K59" s="128"/>
      <c r="L59" s="15"/>
      <c r="M59" s="73"/>
      <c r="N59" s="7">
        <f t="shared" si="0"/>
        <v>23.251890480499998</v>
      </c>
      <c r="O59" s="144">
        <v>0.15877851949999999</v>
      </c>
      <c r="P59" s="290">
        <v>0</v>
      </c>
      <c r="Q59" s="292">
        <v>1.5958179157000001</v>
      </c>
      <c r="R59" s="292">
        <v>6.3367546002999999</v>
      </c>
      <c r="S59" s="292">
        <v>15.478096050700001</v>
      </c>
      <c r="T59" s="43">
        <v>0</v>
      </c>
      <c r="U59" s="153">
        <f t="shared" si="1"/>
        <v>4.3329999499519545E-7</v>
      </c>
    </row>
    <row r="60" spans="1:236" x14ac:dyDescent="0.3">
      <c r="A60" s="2">
        <v>5541</v>
      </c>
      <c r="B60" s="2" t="s">
        <v>25</v>
      </c>
      <c r="C60" s="2" t="s">
        <v>6</v>
      </c>
      <c r="D60" s="110">
        <v>11.256297</v>
      </c>
      <c r="E60" s="122" t="s">
        <v>207</v>
      </c>
      <c r="F60" s="248">
        <v>11.152676811099999</v>
      </c>
      <c r="G60" s="180"/>
      <c r="H60" s="244"/>
      <c r="I60" s="107">
        <v>8.3499720400000005E-2</v>
      </c>
      <c r="J60" s="281"/>
      <c r="K60" s="129"/>
      <c r="L60" s="130"/>
      <c r="M60" s="73">
        <v>0.10362042710000001</v>
      </c>
      <c r="N60" s="7">
        <f t="shared" si="0"/>
        <v>1.0398538412999994</v>
      </c>
      <c r="O60" s="144">
        <v>10.216443158700001</v>
      </c>
      <c r="P60" s="290">
        <v>0</v>
      </c>
      <c r="Q60" s="292">
        <v>8.0014027825000014</v>
      </c>
      <c r="R60" s="292">
        <v>0</v>
      </c>
      <c r="S60" s="292">
        <v>1.9813817970000001</v>
      </c>
      <c r="T60" s="43">
        <v>1.2735125464999999</v>
      </c>
      <c r="U60" s="153">
        <f t="shared" si="1"/>
        <v>-1.2600000154350255E-7</v>
      </c>
    </row>
    <row r="61" spans="1:236" x14ac:dyDescent="0.3">
      <c r="A61" s="2">
        <v>5543</v>
      </c>
      <c r="B61" s="2" t="s">
        <v>25</v>
      </c>
      <c r="C61" s="2" t="s">
        <v>6</v>
      </c>
      <c r="D61" s="110">
        <v>24.053255</v>
      </c>
      <c r="E61" s="122" t="s">
        <v>207</v>
      </c>
      <c r="F61" s="248">
        <v>7.9097540074000001</v>
      </c>
      <c r="G61" s="174"/>
      <c r="H61" s="243"/>
      <c r="I61" s="107">
        <v>4.8191023039000003</v>
      </c>
      <c r="J61" s="281"/>
      <c r="K61" s="129"/>
      <c r="L61" s="130"/>
      <c r="M61" s="73">
        <v>16.143501110199999</v>
      </c>
      <c r="N61" s="7">
        <f t="shared" si="0"/>
        <v>7.9093867807999985</v>
      </c>
      <c r="O61" s="144">
        <v>16.143868219200002</v>
      </c>
      <c r="P61" s="290">
        <v>0</v>
      </c>
      <c r="Q61" s="292">
        <v>11.5641240314</v>
      </c>
      <c r="R61" s="292">
        <v>0</v>
      </c>
      <c r="S61" s="292">
        <v>0</v>
      </c>
      <c r="T61" s="43">
        <v>9.3684133036000006</v>
      </c>
      <c r="U61" s="153">
        <f t="shared" si="1"/>
        <v>3.1207176650000008</v>
      </c>
    </row>
    <row r="62" spans="1:236" x14ac:dyDescent="0.3">
      <c r="A62" s="2">
        <v>5545</v>
      </c>
      <c r="B62" s="2" t="s">
        <v>25</v>
      </c>
      <c r="C62" s="2" t="s">
        <v>6</v>
      </c>
      <c r="D62" s="110">
        <v>10.48962</v>
      </c>
      <c r="E62" s="122" t="s">
        <v>207</v>
      </c>
      <c r="F62" s="248">
        <v>10.489620353100001</v>
      </c>
      <c r="G62" s="171"/>
      <c r="H62" s="242"/>
      <c r="I62" s="107">
        <v>5.6039198625999997</v>
      </c>
      <c r="J62" s="281"/>
      <c r="K62" s="129"/>
      <c r="L62" s="130"/>
      <c r="M62" s="73"/>
      <c r="N62" s="7">
        <f t="shared" si="0"/>
        <v>10.48962</v>
      </c>
      <c r="O62" s="144">
        <v>0</v>
      </c>
      <c r="P62" s="290">
        <v>0</v>
      </c>
      <c r="Q62" s="292">
        <v>5.2201524195999998</v>
      </c>
      <c r="R62" s="292">
        <v>2.3304020668000001</v>
      </c>
      <c r="S62" s="292">
        <v>0.31868227390000003</v>
      </c>
      <c r="T62" s="43">
        <v>2.6203838576999998</v>
      </c>
      <c r="U62" s="153">
        <f t="shared" si="1"/>
        <v>-6.1799999961920093E-7</v>
      </c>
    </row>
    <row r="63" spans="1:236" x14ac:dyDescent="0.3">
      <c r="A63" s="2">
        <v>5547</v>
      </c>
      <c r="B63" s="2" t="s">
        <v>25</v>
      </c>
      <c r="C63" s="2" t="s">
        <v>6</v>
      </c>
      <c r="D63" s="110">
        <v>37.073751999999999</v>
      </c>
      <c r="E63" s="171" t="s">
        <v>207</v>
      </c>
      <c r="F63" s="242">
        <v>0.90962154429999986</v>
      </c>
      <c r="G63" s="122"/>
      <c r="H63" s="120"/>
      <c r="I63" s="107">
        <v>1.2465009462000001</v>
      </c>
      <c r="J63" s="281"/>
      <c r="K63" s="129"/>
      <c r="L63" s="130"/>
      <c r="M63" s="73">
        <v>36.1641304459</v>
      </c>
      <c r="N63" s="7">
        <f t="shared" si="0"/>
        <v>0.9096271571999992</v>
      </c>
      <c r="O63" s="144">
        <v>36.1641248428</v>
      </c>
      <c r="P63" s="290">
        <v>0</v>
      </c>
      <c r="Q63" s="292">
        <v>4.9882785309000006</v>
      </c>
      <c r="R63" s="292">
        <v>30.9728310902</v>
      </c>
      <c r="S63" s="292">
        <v>0</v>
      </c>
      <c r="T63" s="43">
        <v>0</v>
      </c>
      <c r="U63" s="153">
        <f t="shared" si="1"/>
        <v>1.1126423788999986</v>
      </c>
    </row>
    <row r="64" spans="1:236" x14ac:dyDescent="0.3">
      <c r="A64" s="2">
        <v>5549</v>
      </c>
      <c r="B64" s="2" t="s">
        <v>25</v>
      </c>
      <c r="C64" s="2" t="s">
        <v>6</v>
      </c>
      <c r="D64" s="110">
        <v>8.0302570000000006</v>
      </c>
      <c r="E64" s="122" t="s">
        <v>207</v>
      </c>
      <c r="F64" s="248">
        <v>0.29064882289999999</v>
      </c>
      <c r="I64" s="107"/>
      <c r="J64" s="281"/>
      <c r="K64" s="126"/>
      <c r="L64" s="127"/>
      <c r="M64" s="285">
        <v>7.7396077860999997</v>
      </c>
      <c r="N64" s="7">
        <f t="shared" si="0"/>
        <v>0.29064921390000098</v>
      </c>
      <c r="O64" s="144">
        <v>7.7396077860999997</v>
      </c>
      <c r="P64" s="290">
        <v>0</v>
      </c>
      <c r="Q64" s="292">
        <v>0</v>
      </c>
      <c r="R64" s="292">
        <v>0</v>
      </c>
      <c r="S64" s="292">
        <v>8.0302569189999993</v>
      </c>
      <c r="T64" s="43">
        <v>0</v>
      </c>
      <c r="U64" s="153">
        <f>D64-(Q64+R64+S64+T64)</f>
        <v>8.1000001372899533E-8</v>
      </c>
    </row>
    <row r="65" spans="1:21" x14ac:dyDescent="0.3">
      <c r="A65" s="2">
        <v>5551</v>
      </c>
      <c r="B65" s="2" t="s">
        <v>25</v>
      </c>
      <c r="C65" s="2" t="s">
        <v>6</v>
      </c>
      <c r="D65" s="110">
        <v>18.977084999999999</v>
      </c>
      <c r="E65" s="122"/>
      <c r="F65" s="295"/>
      <c r="G65" s="214"/>
      <c r="H65" s="247"/>
      <c r="I65" s="215"/>
      <c r="J65" s="282"/>
      <c r="K65" s="216"/>
      <c r="L65" s="217"/>
      <c r="M65" s="218">
        <v>18.9770847522</v>
      </c>
      <c r="N65" s="7">
        <f t="shared" si="0"/>
        <v>2.4779999918678186E-7</v>
      </c>
      <c r="O65" s="219">
        <v>18.9770847522</v>
      </c>
      <c r="P65" s="291">
        <v>0</v>
      </c>
      <c r="Q65" s="293">
        <v>8.7855198880000014</v>
      </c>
      <c r="R65" s="293">
        <v>10.191564402099999</v>
      </c>
      <c r="S65" s="293">
        <v>0</v>
      </c>
      <c r="T65" s="294">
        <v>0</v>
      </c>
      <c r="U65" s="220">
        <f>D65-(Q65+R65+S65+T65)</f>
        <v>7.0989999656489999E-7</v>
      </c>
    </row>
    <row r="66" spans="1:21" s="57" customFormat="1" x14ac:dyDescent="0.3">
      <c r="A66" s="211">
        <v>5553</v>
      </c>
      <c r="B66" s="211" t="s">
        <v>25</v>
      </c>
      <c r="C66" s="211" t="s">
        <v>6</v>
      </c>
      <c r="D66" s="212">
        <v>15.586308000000001</v>
      </c>
      <c r="E66" s="264" t="s">
        <v>207</v>
      </c>
      <c r="F66" s="248">
        <v>15.586307544399999</v>
      </c>
      <c r="G66" s="250"/>
      <c r="H66" s="260"/>
      <c r="I66" s="273">
        <v>2.0354672288</v>
      </c>
      <c r="J66" s="281">
        <v>0.45411175130000003</v>
      </c>
      <c r="K66" s="261"/>
      <c r="L66" s="261"/>
      <c r="M66" s="42"/>
      <c r="N66" s="262">
        <f t="shared" si="0"/>
        <v>15.586308000000001</v>
      </c>
      <c r="O66" s="262">
        <v>0</v>
      </c>
      <c r="P66" s="290">
        <v>0</v>
      </c>
      <c r="Q66" s="292">
        <v>0</v>
      </c>
      <c r="R66" s="292">
        <v>15.427022580600001</v>
      </c>
      <c r="S66" s="292">
        <v>0</v>
      </c>
      <c r="T66" s="43">
        <v>1.14997434E-2</v>
      </c>
      <c r="U66" s="263">
        <f t="shared" ref="U66:U116" si="3">D66-(Q66+R66+S66+T66)</f>
        <v>0.14778567599999981</v>
      </c>
    </row>
    <row r="67" spans="1:21" x14ac:dyDescent="0.3">
      <c r="A67" s="25">
        <v>5554</v>
      </c>
      <c r="B67" s="25" t="s">
        <v>25</v>
      </c>
      <c r="C67" s="25" t="s">
        <v>6</v>
      </c>
      <c r="D67" s="234">
        <v>15.379935</v>
      </c>
      <c r="E67" s="124" t="s">
        <v>207</v>
      </c>
      <c r="F67" s="248">
        <v>15.3799350675</v>
      </c>
      <c r="H67" s="248"/>
      <c r="I67" s="107"/>
      <c r="J67" s="281"/>
      <c r="M67" s="42"/>
      <c r="N67" s="7">
        <f t="shared" si="0"/>
        <v>13.050720475399999</v>
      </c>
      <c r="O67" s="7">
        <v>2.3292145246000002</v>
      </c>
      <c r="P67" s="290">
        <v>0</v>
      </c>
      <c r="Q67" s="292">
        <v>12.672627236999999</v>
      </c>
      <c r="R67" s="292">
        <v>2.4230796234</v>
      </c>
      <c r="S67" s="292">
        <v>0.2842283981</v>
      </c>
      <c r="T67" s="43">
        <v>0</v>
      </c>
      <c r="U67" s="220">
        <f t="shared" si="3"/>
        <v>-2.5849999829574699E-7</v>
      </c>
    </row>
    <row r="68" spans="1:21" x14ac:dyDescent="0.3">
      <c r="A68" s="25">
        <v>5556</v>
      </c>
      <c r="B68" s="25" t="s">
        <v>25</v>
      </c>
      <c r="C68" s="25" t="s">
        <v>6</v>
      </c>
      <c r="D68" s="234">
        <v>36.238069000000003</v>
      </c>
      <c r="E68" s="185" t="s">
        <v>208</v>
      </c>
      <c r="F68" s="248">
        <v>36.238068997900001</v>
      </c>
      <c r="G68" s="124"/>
      <c r="H68" s="248"/>
      <c r="I68" s="107"/>
      <c r="J68" s="281"/>
      <c r="M68" s="42"/>
      <c r="N68" s="7">
        <f t="shared" ref="N68:N116" si="4">D68-O68</f>
        <v>2.1000019501116185E-9</v>
      </c>
      <c r="O68" s="7">
        <v>36.238068997900001</v>
      </c>
      <c r="P68" s="290">
        <v>36.238068997900001</v>
      </c>
      <c r="Q68" s="292">
        <v>36.112624545499997</v>
      </c>
      <c r="R68" s="292">
        <v>0</v>
      </c>
      <c r="S68" s="292">
        <v>0.125444572</v>
      </c>
      <c r="T68" s="43">
        <v>0</v>
      </c>
      <c r="U68" s="220">
        <f t="shared" si="3"/>
        <v>-1.1749999373478204E-7</v>
      </c>
    </row>
    <row r="69" spans="1:21" x14ac:dyDescent="0.3">
      <c r="A69" s="25">
        <v>5557</v>
      </c>
      <c r="B69" s="25" t="s">
        <v>25</v>
      </c>
      <c r="C69" s="25" t="s">
        <v>6</v>
      </c>
      <c r="D69" s="234">
        <v>11.362626000000001</v>
      </c>
      <c r="E69" s="124" t="s">
        <v>208</v>
      </c>
      <c r="F69" s="248">
        <v>11.3626259102</v>
      </c>
      <c r="I69" s="107"/>
      <c r="J69" s="281"/>
      <c r="M69" s="42"/>
      <c r="N69" s="7">
        <f t="shared" si="4"/>
        <v>8.5623792839000004</v>
      </c>
      <c r="O69" s="7">
        <v>2.8002467161000002</v>
      </c>
      <c r="P69" s="290">
        <v>0</v>
      </c>
      <c r="Q69" s="292">
        <v>0</v>
      </c>
      <c r="R69" s="292">
        <v>11.3626259741</v>
      </c>
      <c r="S69" s="292">
        <v>0</v>
      </c>
      <c r="T69" s="43">
        <v>0</v>
      </c>
      <c r="U69" s="220">
        <f t="shared" si="3"/>
        <v>2.5900000366618769E-8</v>
      </c>
    </row>
    <row r="70" spans="1:21" x14ac:dyDescent="0.3">
      <c r="A70" s="25">
        <v>5558</v>
      </c>
      <c r="B70" s="25" t="s">
        <v>25</v>
      </c>
      <c r="C70" s="25" t="s">
        <v>6</v>
      </c>
      <c r="D70" s="234">
        <v>23.382161</v>
      </c>
      <c r="E70" s="124" t="s">
        <v>207</v>
      </c>
      <c r="F70" s="248">
        <v>23.382161303700002</v>
      </c>
      <c r="H70" s="248"/>
      <c r="I70" s="107"/>
      <c r="J70" s="281"/>
      <c r="M70" s="42"/>
      <c r="N70" s="7">
        <f t="shared" si="4"/>
        <v>23.382161</v>
      </c>
      <c r="O70" s="7">
        <v>0</v>
      </c>
      <c r="P70" s="290">
        <v>0.39495333589999998</v>
      </c>
      <c r="Q70" s="292">
        <v>21.3290515226</v>
      </c>
      <c r="R70" s="292">
        <v>2.0531096222</v>
      </c>
      <c r="S70" s="292">
        <v>0</v>
      </c>
      <c r="T70" s="43">
        <v>0</v>
      </c>
      <c r="U70" s="220">
        <f t="shared" si="3"/>
        <v>-1.4480000132266468E-7</v>
      </c>
    </row>
    <row r="71" spans="1:21" x14ac:dyDescent="0.3">
      <c r="A71" s="25">
        <v>5559</v>
      </c>
      <c r="B71" s="25" t="s">
        <v>25</v>
      </c>
      <c r="C71" s="25" t="s">
        <v>6</v>
      </c>
      <c r="D71" s="234">
        <v>16.140751999999999</v>
      </c>
      <c r="E71" s="124" t="s">
        <v>212</v>
      </c>
      <c r="F71" s="248">
        <v>16.140752194699999</v>
      </c>
      <c r="H71" s="248"/>
      <c r="I71" s="107"/>
      <c r="J71" s="281"/>
      <c r="M71" s="42"/>
      <c r="N71" s="7">
        <f t="shared" si="4"/>
        <v>16.140751999999999</v>
      </c>
      <c r="O71" s="7">
        <v>0</v>
      </c>
      <c r="P71" s="290">
        <v>0</v>
      </c>
      <c r="Q71" s="292">
        <v>14.883099905500002</v>
      </c>
      <c r="R71" s="292">
        <v>6.6969509999999996E-2</v>
      </c>
      <c r="S71" s="292">
        <v>1.1869946012000001</v>
      </c>
      <c r="T71" s="43">
        <v>3.6884017999999998E-3</v>
      </c>
      <c r="U71" s="220">
        <f t="shared" si="3"/>
        <v>-4.1850000442877899E-7</v>
      </c>
    </row>
    <row r="72" spans="1:21" x14ac:dyDescent="0.3">
      <c r="A72" s="25">
        <v>5565</v>
      </c>
      <c r="B72" s="25" t="s">
        <v>25</v>
      </c>
      <c r="C72" s="25" t="s">
        <v>6</v>
      </c>
      <c r="D72" s="234">
        <v>7.6453139999999999</v>
      </c>
      <c r="E72" s="124" t="s">
        <v>212</v>
      </c>
      <c r="F72" s="248">
        <v>7.6453136056000002</v>
      </c>
      <c r="H72" s="248"/>
      <c r="I72" s="107"/>
      <c r="J72" s="281"/>
      <c r="M72" s="42"/>
      <c r="N72" s="7">
        <f t="shared" si="4"/>
        <v>5.4747602687999999</v>
      </c>
      <c r="O72" s="7">
        <v>2.1705537312000001</v>
      </c>
      <c r="P72" s="290">
        <v>0</v>
      </c>
      <c r="Q72" s="292">
        <v>0</v>
      </c>
      <c r="R72" s="292">
        <v>4.8732664402000001</v>
      </c>
      <c r="S72" s="292">
        <v>2.7720469124</v>
      </c>
      <c r="T72" s="43">
        <v>0</v>
      </c>
      <c r="U72" s="220">
        <f t="shared" si="3"/>
        <v>6.4739999938723258E-7</v>
      </c>
    </row>
    <row r="73" spans="1:21" x14ac:dyDescent="0.3">
      <c r="A73" s="25">
        <v>5567</v>
      </c>
      <c r="B73" s="25" t="s">
        <v>25</v>
      </c>
      <c r="C73" s="25" t="s">
        <v>6</v>
      </c>
      <c r="D73" s="234">
        <v>10.663175000000001</v>
      </c>
      <c r="E73" s="124" t="s">
        <v>218</v>
      </c>
      <c r="F73" s="248">
        <v>9.1192824561000005</v>
      </c>
      <c r="G73" s="185" t="s">
        <v>212</v>
      </c>
      <c r="H73" s="248">
        <v>0.10622339209999999</v>
      </c>
      <c r="I73" s="107"/>
      <c r="J73" s="281"/>
      <c r="M73" s="42">
        <v>1.4376695174</v>
      </c>
      <c r="N73" s="7">
        <f t="shared" si="4"/>
        <v>3.5444733611000014</v>
      </c>
      <c r="O73" s="7">
        <v>7.1187016388999993</v>
      </c>
      <c r="P73" s="290">
        <v>4.2157864992</v>
      </c>
      <c r="Q73" s="292">
        <v>10.0589176983</v>
      </c>
      <c r="R73" s="292">
        <v>0.60425702219999999</v>
      </c>
      <c r="S73" s="292">
        <v>0</v>
      </c>
      <c r="T73" s="43">
        <v>0</v>
      </c>
      <c r="U73" s="220">
        <f t="shared" si="3"/>
        <v>2.7950000003329478E-7</v>
      </c>
    </row>
    <row r="74" spans="1:21" x14ac:dyDescent="0.3">
      <c r="A74" s="25">
        <v>5579</v>
      </c>
      <c r="B74" s="25" t="s">
        <v>25</v>
      </c>
      <c r="C74" s="25" t="s">
        <v>6</v>
      </c>
      <c r="D74" s="234">
        <v>17.554334000000001</v>
      </c>
      <c r="E74" s="124" t="s">
        <v>213</v>
      </c>
      <c r="F74" s="248">
        <v>17.5543337356</v>
      </c>
      <c r="H74" s="248"/>
      <c r="I74" s="107">
        <v>0.96493726510000011</v>
      </c>
      <c r="J74" s="281"/>
      <c r="M74" s="42"/>
      <c r="N74" s="7">
        <f t="shared" si="4"/>
        <v>17.554334000000001</v>
      </c>
      <c r="O74" s="7">
        <v>0</v>
      </c>
      <c r="P74" s="290">
        <v>0</v>
      </c>
      <c r="Q74" s="292">
        <v>16.5247121204</v>
      </c>
      <c r="R74" s="292">
        <v>0</v>
      </c>
      <c r="S74" s="292">
        <v>0</v>
      </c>
      <c r="T74" s="43">
        <v>0</v>
      </c>
      <c r="U74" s="220">
        <f t="shared" si="3"/>
        <v>1.0296218796000005</v>
      </c>
    </row>
    <row r="75" spans="1:21" x14ac:dyDescent="0.3">
      <c r="A75" s="25">
        <v>5587</v>
      </c>
      <c r="B75" s="25" t="s">
        <v>25</v>
      </c>
      <c r="C75" s="25" t="s">
        <v>6</v>
      </c>
      <c r="D75" s="234">
        <v>14.581464</v>
      </c>
      <c r="E75" s="124" t="s">
        <v>201</v>
      </c>
      <c r="F75" s="248">
        <v>14.581463959999999</v>
      </c>
      <c r="H75" s="248"/>
      <c r="I75" s="107"/>
      <c r="J75" s="281"/>
      <c r="M75" s="42"/>
      <c r="N75" s="7">
        <f t="shared" si="4"/>
        <v>14.581464</v>
      </c>
      <c r="O75" s="7">
        <v>0</v>
      </c>
      <c r="P75" s="290">
        <v>0</v>
      </c>
      <c r="Q75" s="292">
        <v>0</v>
      </c>
      <c r="R75" s="292">
        <v>14.581463853200001</v>
      </c>
      <c r="S75" s="292">
        <v>0</v>
      </c>
      <c r="T75" s="43">
        <v>0</v>
      </c>
      <c r="U75" s="220">
        <f t="shared" si="3"/>
        <v>1.4679999971178859E-7</v>
      </c>
    </row>
    <row r="76" spans="1:21" x14ac:dyDescent="0.3">
      <c r="A76" s="25">
        <v>5588</v>
      </c>
      <c r="B76" s="25" t="s">
        <v>25</v>
      </c>
      <c r="C76" s="25" t="s">
        <v>6</v>
      </c>
      <c r="D76" s="234">
        <v>12.498945000000001</v>
      </c>
      <c r="E76" s="124" t="s">
        <v>201</v>
      </c>
      <c r="F76" s="248">
        <v>12.498944933299999</v>
      </c>
      <c r="H76" s="248"/>
      <c r="I76" s="107"/>
      <c r="J76" s="281"/>
      <c r="M76" s="42"/>
      <c r="N76" s="7">
        <f t="shared" si="4"/>
        <v>12.498945000000001</v>
      </c>
      <c r="O76" s="7">
        <v>0</v>
      </c>
      <c r="P76" s="290">
        <v>0</v>
      </c>
      <c r="Q76" s="292">
        <v>0</v>
      </c>
      <c r="R76" s="292">
        <v>7.8503667123999996</v>
      </c>
      <c r="S76" s="292">
        <v>1.7509901164999999</v>
      </c>
      <c r="T76" s="43">
        <v>2.8975880385999999</v>
      </c>
      <c r="U76" s="220">
        <f t="shared" si="3"/>
        <v>1.3250000030495812E-7</v>
      </c>
    </row>
    <row r="77" spans="1:21" x14ac:dyDescent="0.3">
      <c r="A77" s="208">
        <v>5589</v>
      </c>
      <c r="B77" s="208" t="s">
        <v>25</v>
      </c>
      <c r="C77" s="208" t="s">
        <v>6</v>
      </c>
      <c r="D77" s="235">
        <v>17.983297</v>
      </c>
      <c r="E77" s="124" t="s">
        <v>201</v>
      </c>
      <c r="F77" s="248">
        <v>17.983296572699999</v>
      </c>
      <c r="H77" s="248"/>
      <c r="I77" s="107"/>
      <c r="J77" s="281"/>
      <c r="M77" s="42"/>
      <c r="N77" s="7">
        <f t="shared" si="4"/>
        <v>17.983297</v>
      </c>
      <c r="O77" s="7">
        <v>0</v>
      </c>
      <c r="P77" s="290">
        <v>4.0463378689999994</v>
      </c>
      <c r="Q77" s="292">
        <v>0</v>
      </c>
      <c r="R77" s="292">
        <v>7.2813678571999993</v>
      </c>
      <c r="S77" s="292">
        <v>0</v>
      </c>
      <c r="T77" s="43">
        <v>10.701928651400001</v>
      </c>
      <c r="U77" s="220">
        <f t="shared" si="3"/>
        <v>4.9140000157876784E-7</v>
      </c>
    </row>
    <row r="78" spans="1:21" s="57" customFormat="1" x14ac:dyDescent="0.3">
      <c r="A78" s="205">
        <v>5592</v>
      </c>
      <c r="B78" s="205" t="s">
        <v>25</v>
      </c>
      <c r="C78" s="205" t="s">
        <v>6</v>
      </c>
      <c r="D78" s="236">
        <v>15.703263</v>
      </c>
      <c r="E78" s="266" t="s">
        <v>201</v>
      </c>
      <c r="F78" s="248">
        <v>15.703262648700001</v>
      </c>
      <c r="G78" s="250"/>
      <c r="H78" s="260"/>
      <c r="I78" s="273"/>
      <c r="J78" s="281"/>
      <c r="K78" s="261"/>
      <c r="L78" s="261"/>
      <c r="M78" s="42"/>
      <c r="N78" s="262">
        <f t="shared" si="4"/>
        <v>15.703263</v>
      </c>
      <c r="O78" s="262">
        <v>0</v>
      </c>
      <c r="P78" s="290">
        <v>0</v>
      </c>
      <c r="Q78" s="292">
        <v>7.1098962541000006</v>
      </c>
      <c r="R78" s="292">
        <v>4.8252296436999993</v>
      </c>
      <c r="S78" s="292">
        <v>0</v>
      </c>
      <c r="T78" s="43">
        <v>0</v>
      </c>
      <c r="U78" s="263">
        <f t="shared" si="3"/>
        <v>3.7681371022000008</v>
      </c>
    </row>
    <row r="79" spans="1:21" s="119" customFormat="1" x14ac:dyDescent="0.3">
      <c r="A79" s="205">
        <v>5593</v>
      </c>
      <c r="B79" s="205" t="s">
        <v>25</v>
      </c>
      <c r="C79" s="205" t="s">
        <v>6</v>
      </c>
      <c r="D79" s="236">
        <v>15.610124000000001</v>
      </c>
      <c r="E79" s="266" t="s">
        <v>210</v>
      </c>
      <c r="F79" s="248">
        <v>15.6101236263</v>
      </c>
      <c r="G79" s="250"/>
      <c r="H79" s="260"/>
      <c r="I79" s="273"/>
      <c r="J79" s="281"/>
      <c r="K79" s="261"/>
      <c r="L79" s="261"/>
      <c r="M79" s="42"/>
      <c r="N79" s="262">
        <f t="shared" si="4"/>
        <v>15.610124000000001</v>
      </c>
      <c r="O79" s="262">
        <v>0</v>
      </c>
      <c r="P79" s="290">
        <v>0</v>
      </c>
      <c r="Q79" s="292">
        <v>0</v>
      </c>
      <c r="R79" s="292">
        <v>3.3230419669000004</v>
      </c>
      <c r="S79" s="292">
        <v>4.8529273786999996</v>
      </c>
      <c r="T79" s="43">
        <v>0</v>
      </c>
      <c r="U79" s="263">
        <f t="shared" si="3"/>
        <v>7.4341546544000003</v>
      </c>
    </row>
    <row r="80" spans="1:21" s="119" customFormat="1" x14ac:dyDescent="0.3">
      <c r="A80" s="205">
        <v>5594</v>
      </c>
      <c r="B80" s="205" t="s">
        <v>25</v>
      </c>
      <c r="C80" s="205" t="s">
        <v>6</v>
      </c>
      <c r="D80" s="236">
        <v>11.986947000000001</v>
      </c>
      <c r="E80" s="266" t="s">
        <v>201</v>
      </c>
      <c r="F80" s="248">
        <v>11.986946554200001</v>
      </c>
      <c r="G80" s="250"/>
      <c r="H80" s="260"/>
      <c r="I80" s="273"/>
      <c r="J80" s="281"/>
      <c r="K80" s="261"/>
      <c r="L80" s="261"/>
      <c r="M80" s="42"/>
      <c r="N80" s="262">
        <f t="shared" si="4"/>
        <v>11.986947000000001</v>
      </c>
      <c r="O80" s="262">
        <v>0</v>
      </c>
      <c r="P80" s="290">
        <v>0</v>
      </c>
      <c r="Q80" s="292">
        <v>11.792778992599999</v>
      </c>
      <c r="R80" s="292">
        <v>0.1941676235</v>
      </c>
      <c r="S80" s="292">
        <v>0</v>
      </c>
      <c r="T80" s="43">
        <v>0</v>
      </c>
      <c r="U80" s="263">
        <f t="shared" si="3"/>
        <v>3.8390000156596216E-7</v>
      </c>
    </row>
    <row r="81" spans="1:21" x14ac:dyDescent="0.3">
      <c r="A81" s="209">
        <v>5595</v>
      </c>
      <c r="B81" s="209" t="s">
        <v>25</v>
      </c>
      <c r="C81" s="209" t="s">
        <v>6</v>
      </c>
      <c r="D81" s="237">
        <v>11.168129</v>
      </c>
      <c r="E81" s="210" t="s">
        <v>201</v>
      </c>
      <c r="F81" s="248">
        <v>11.168128964400001</v>
      </c>
      <c r="H81" s="248"/>
      <c r="I81" s="107"/>
      <c r="J81" s="281"/>
      <c r="M81" s="42"/>
      <c r="N81" s="7">
        <f t="shared" si="4"/>
        <v>9.4737084226000015</v>
      </c>
      <c r="O81" s="7">
        <v>1.6944205773999998</v>
      </c>
      <c r="P81" s="290">
        <v>0</v>
      </c>
      <c r="Q81" s="292">
        <v>11.168128964400001</v>
      </c>
      <c r="R81" s="292">
        <v>0</v>
      </c>
      <c r="S81" s="292">
        <v>0</v>
      </c>
      <c r="T81" s="43">
        <v>0</v>
      </c>
      <c r="U81" s="220">
        <f t="shared" si="3"/>
        <v>3.5599999392843529E-8</v>
      </c>
    </row>
    <row r="82" spans="1:21" x14ac:dyDescent="0.3">
      <c r="A82" s="25">
        <v>5596</v>
      </c>
      <c r="B82" s="25" t="s">
        <v>25</v>
      </c>
      <c r="C82" s="25" t="s">
        <v>6</v>
      </c>
      <c r="D82" s="234">
        <v>9.9370270000000005</v>
      </c>
      <c r="E82" s="124" t="s">
        <v>201</v>
      </c>
      <c r="F82" s="248">
        <v>9.9370266744000002</v>
      </c>
      <c r="H82" s="248"/>
      <c r="I82" s="107"/>
      <c r="J82" s="281"/>
      <c r="M82" s="42"/>
      <c r="N82" s="7">
        <f t="shared" si="4"/>
        <v>9.9370270000000005</v>
      </c>
      <c r="O82" s="7">
        <v>0</v>
      </c>
      <c r="P82" s="290">
        <v>0</v>
      </c>
      <c r="Q82" s="292">
        <v>9.9370266717999982</v>
      </c>
      <c r="R82" s="292">
        <v>0</v>
      </c>
      <c r="S82" s="292">
        <v>0</v>
      </c>
      <c r="T82" s="43">
        <v>0</v>
      </c>
      <c r="U82" s="220">
        <f t="shared" si="3"/>
        <v>3.2820000228639401E-7</v>
      </c>
    </row>
    <row r="83" spans="1:21" x14ac:dyDescent="0.3">
      <c r="A83" s="25">
        <v>5597</v>
      </c>
      <c r="B83" s="25" t="s">
        <v>25</v>
      </c>
      <c r="C83" s="25" t="s">
        <v>6</v>
      </c>
      <c r="D83" s="234">
        <v>59.909593999999998</v>
      </c>
      <c r="E83" s="124" t="s">
        <v>199</v>
      </c>
      <c r="F83" s="248">
        <v>59.909594079599998</v>
      </c>
      <c r="H83" s="248"/>
      <c r="I83" s="107">
        <v>3.8392098448999996</v>
      </c>
      <c r="J83" s="281"/>
      <c r="M83" s="42"/>
      <c r="N83" s="7">
        <f t="shared" si="4"/>
        <v>59.909593999999998</v>
      </c>
      <c r="O83" s="7">
        <v>0</v>
      </c>
      <c r="P83" s="290">
        <v>0</v>
      </c>
      <c r="Q83" s="292">
        <v>56.070382837500006</v>
      </c>
      <c r="R83" s="292">
        <v>0</v>
      </c>
      <c r="S83" s="292">
        <v>0</v>
      </c>
      <c r="T83" s="43">
        <v>0</v>
      </c>
      <c r="U83" s="220">
        <f t="shared" si="3"/>
        <v>3.8392111624999927</v>
      </c>
    </row>
    <row r="84" spans="1:21" x14ac:dyDescent="0.3">
      <c r="A84" s="25">
        <v>5598</v>
      </c>
      <c r="B84" s="25" t="s">
        <v>25</v>
      </c>
      <c r="C84" s="25" t="s">
        <v>6</v>
      </c>
      <c r="D84" s="234">
        <v>6.1957789999999999</v>
      </c>
      <c r="E84" s="124" t="s">
        <v>201</v>
      </c>
      <c r="F84" s="248">
        <v>6.1957793269000003</v>
      </c>
      <c r="H84" s="248"/>
      <c r="I84" s="107">
        <v>0.8915618312000001</v>
      </c>
      <c r="J84" s="281"/>
      <c r="M84" s="42"/>
      <c r="N84" s="7">
        <f t="shared" si="4"/>
        <v>6.1957789999999999</v>
      </c>
      <c r="O84" s="7">
        <v>0</v>
      </c>
      <c r="P84" s="290">
        <v>0</v>
      </c>
      <c r="Q84" s="292">
        <v>3.0080936928000002</v>
      </c>
      <c r="R84" s="292">
        <v>0</v>
      </c>
      <c r="S84" s="292">
        <v>2.4509960115</v>
      </c>
      <c r="T84" s="43">
        <v>0.73668967880000003</v>
      </c>
      <c r="U84" s="220">
        <f t="shared" si="3"/>
        <v>-3.8310000061159144E-7</v>
      </c>
    </row>
    <row r="85" spans="1:21" x14ac:dyDescent="0.3">
      <c r="A85" s="25">
        <v>5599</v>
      </c>
      <c r="B85" s="25" t="s">
        <v>25</v>
      </c>
      <c r="C85" s="25" t="s">
        <v>6</v>
      </c>
      <c r="D85" s="234">
        <v>11.823948</v>
      </c>
      <c r="E85" s="124" t="s">
        <v>201</v>
      </c>
      <c r="F85" s="248">
        <v>4.2966982023</v>
      </c>
      <c r="H85" s="248"/>
      <c r="I85" s="107"/>
      <c r="J85" s="281"/>
      <c r="M85" s="42">
        <v>7.5272500131999998</v>
      </c>
      <c r="N85" s="7">
        <f t="shared" si="4"/>
        <v>4.2966976716999996</v>
      </c>
      <c r="O85" s="7">
        <v>7.5272503283000001</v>
      </c>
      <c r="P85" s="290">
        <v>0</v>
      </c>
      <c r="Q85" s="292">
        <v>8.9704991773000007</v>
      </c>
      <c r="R85" s="292">
        <v>2.8534488128</v>
      </c>
      <c r="S85" s="292">
        <v>0</v>
      </c>
      <c r="T85" s="43">
        <v>0</v>
      </c>
      <c r="U85" s="220">
        <f t="shared" si="3"/>
        <v>9.8999990427728335E-9</v>
      </c>
    </row>
    <row r="86" spans="1:21" x14ac:dyDescent="0.3">
      <c r="A86" s="25">
        <v>5600</v>
      </c>
      <c r="B86" s="25" t="s">
        <v>25</v>
      </c>
      <c r="C86" s="25" t="s">
        <v>6</v>
      </c>
      <c r="D86" s="234">
        <v>6.5303339999999999</v>
      </c>
      <c r="E86" s="124" t="s">
        <v>215</v>
      </c>
      <c r="F86" s="248">
        <v>6.5303339915</v>
      </c>
      <c r="H86" s="248"/>
      <c r="I86" s="107"/>
      <c r="J86" s="281"/>
      <c r="M86" s="42"/>
      <c r="N86" s="7">
        <f t="shared" si="4"/>
        <v>5.1751616642</v>
      </c>
      <c r="O86" s="7">
        <v>1.3551723357999998</v>
      </c>
      <c r="P86" s="290">
        <v>0</v>
      </c>
      <c r="Q86" s="292">
        <v>6.5303339479000009</v>
      </c>
      <c r="R86" s="292">
        <v>0</v>
      </c>
      <c r="S86" s="292">
        <v>0</v>
      </c>
      <c r="T86" s="43">
        <v>0</v>
      </c>
      <c r="U86" s="220">
        <f t="shared" si="3"/>
        <v>5.2099998981702811E-8</v>
      </c>
    </row>
    <row r="87" spans="1:21" x14ac:dyDescent="0.3">
      <c r="A87" s="25">
        <v>5601</v>
      </c>
      <c r="B87" s="25" t="s">
        <v>25</v>
      </c>
      <c r="C87" s="25" t="s">
        <v>6</v>
      </c>
      <c r="D87" s="234">
        <v>14.507299</v>
      </c>
      <c r="E87" s="124" t="s">
        <v>206</v>
      </c>
      <c r="F87" s="248">
        <v>14.5072986642</v>
      </c>
      <c r="H87" s="248"/>
      <c r="I87" s="107">
        <v>9.444051999999999E-4</v>
      </c>
      <c r="J87" s="281"/>
      <c r="M87" s="42"/>
      <c r="N87" s="7">
        <f t="shared" si="4"/>
        <v>14.507299</v>
      </c>
      <c r="O87" s="7">
        <v>0</v>
      </c>
      <c r="P87" s="290">
        <v>0</v>
      </c>
      <c r="Q87" s="292">
        <v>0.28237554789999997</v>
      </c>
      <c r="R87" s="292">
        <v>5.7128588988000004</v>
      </c>
      <c r="S87" s="292">
        <v>5.6460406620999999</v>
      </c>
      <c r="T87" s="43">
        <v>0</v>
      </c>
      <c r="U87" s="220">
        <f t="shared" si="3"/>
        <v>2.8660238911999993</v>
      </c>
    </row>
    <row r="88" spans="1:21" x14ac:dyDescent="0.3">
      <c r="A88" s="25">
        <v>5602</v>
      </c>
      <c r="B88" s="25" t="s">
        <v>25</v>
      </c>
      <c r="C88" s="25" t="s">
        <v>6</v>
      </c>
      <c r="D88" s="234">
        <v>17.157197</v>
      </c>
      <c r="E88" s="124" t="s">
        <v>206</v>
      </c>
      <c r="F88" s="248">
        <v>17.157196664599997</v>
      </c>
      <c r="H88" s="248"/>
      <c r="I88" s="107">
        <v>4.4638459474000003</v>
      </c>
      <c r="J88" s="281"/>
      <c r="M88" s="42"/>
      <c r="N88" s="7">
        <f t="shared" si="4"/>
        <v>17.157197</v>
      </c>
      <c r="O88" s="7">
        <v>0</v>
      </c>
      <c r="P88" s="290">
        <v>0</v>
      </c>
      <c r="Q88" s="292">
        <v>0</v>
      </c>
      <c r="R88" s="292">
        <v>17.1571966182</v>
      </c>
      <c r="S88" s="292">
        <v>0</v>
      </c>
      <c r="T88" s="43">
        <v>0</v>
      </c>
      <c r="U88" s="220">
        <f t="shared" si="3"/>
        <v>3.8179999961585054E-7</v>
      </c>
    </row>
    <row r="89" spans="1:21" x14ac:dyDescent="0.3">
      <c r="A89" s="25">
        <v>5603</v>
      </c>
      <c r="B89" s="25" t="s">
        <v>25</v>
      </c>
      <c r="C89" s="25" t="s">
        <v>6</v>
      </c>
      <c r="D89" s="234">
        <v>8.2611830000000008</v>
      </c>
      <c r="E89" s="124" t="s">
        <v>206</v>
      </c>
      <c r="F89" s="248">
        <v>8.2611834923999989</v>
      </c>
      <c r="H89" s="248"/>
      <c r="I89" s="107">
        <v>8.1840880374000005</v>
      </c>
      <c r="J89" s="281"/>
      <c r="M89" s="42"/>
      <c r="N89" s="7">
        <f t="shared" si="4"/>
        <v>8.2611830000000008</v>
      </c>
      <c r="O89" s="7">
        <v>0</v>
      </c>
      <c r="P89" s="290">
        <v>0</v>
      </c>
      <c r="Q89" s="292">
        <v>0</v>
      </c>
      <c r="R89" s="292">
        <v>3.4525296701000001</v>
      </c>
      <c r="S89" s="292">
        <v>4.808653756</v>
      </c>
      <c r="T89" s="43">
        <v>0</v>
      </c>
      <c r="U89" s="220">
        <f t="shared" si="3"/>
        <v>-4.2609999972853529E-7</v>
      </c>
    </row>
    <row r="90" spans="1:21" x14ac:dyDescent="0.3">
      <c r="A90" s="25">
        <v>5604</v>
      </c>
      <c r="B90" s="25" t="s">
        <v>25</v>
      </c>
      <c r="C90" s="25" t="s">
        <v>6</v>
      </c>
      <c r="D90" s="234">
        <v>16.729493000000002</v>
      </c>
      <c r="E90" s="124" t="s">
        <v>199</v>
      </c>
      <c r="F90" s="248">
        <v>14.4230066726</v>
      </c>
      <c r="H90" s="248"/>
      <c r="I90" s="107"/>
      <c r="J90" s="281"/>
      <c r="M90" s="42">
        <v>2.3064867696000002</v>
      </c>
      <c r="N90" s="7">
        <f t="shared" si="4"/>
        <v>-2.2999999771400326E-7</v>
      </c>
      <c r="O90" s="7">
        <v>16.729493229999999</v>
      </c>
      <c r="P90" s="290">
        <v>4.3998104809999994</v>
      </c>
      <c r="Q90" s="292">
        <v>3.5495179650999997</v>
      </c>
      <c r="R90" s="292">
        <v>1.9882404399</v>
      </c>
      <c r="S90" s="292">
        <v>11.191735149299999</v>
      </c>
      <c r="T90" s="43">
        <v>0</v>
      </c>
      <c r="U90" s="220">
        <f t="shared" si="3"/>
        <v>-5.5429999790135298E-7</v>
      </c>
    </row>
    <row r="91" spans="1:21" x14ac:dyDescent="0.3">
      <c r="A91" s="25">
        <v>5605</v>
      </c>
      <c r="B91" s="25" t="s">
        <v>25</v>
      </c>
      <c r="C91" s="25" t="s">
        <v>6</v>
      </c>
      <c r="D91" s="234">
        <v>10.441746</v>
      </c>
      <c r="E91" s="124" t="s">
        <v>199</v>
      </c>
      <c r="F91" s="248">
        <v>10.441745964699999</v>
      </c>
      <c r="H91" s="248"/>
      <c r="I91" s="107"/>
      <c r="J91" s="281"/>
      <c r="M91" s="42"/>
      <c r="N91" s="7">
        <f t="shared" si="4"/>
        <v>10.441746</v>
      </c>
      <c r="O91" s="7">
        <v>0</v>
      </c>
      <c r="P91" s="290">
        <v>0</v>
      </c>
      <c r="Q91" s="292">
        <v>0</v>
      </c>
      <c r="R91" s="292">
        <v>0</v>
      </c>
      <c r="S91" s="292">
        <v>10.441745890299998</v>
      </c>
      <c r="T91" s="43">
        <v>0</v>
      </c>
      <c r="U91" s="220">
        <f t="shared" si="3"/>
        <v>1.0970000197119134E-7</v>
      </c>
    </row>
    <row r="92" spans="1:21" x14ac:dyDescent="0.3">
      <c r="A92" s="25">
        <v>5606</v>
      </c>
      <c r="B92" s="25" t="s">
        <v>25</v>
      </c>
      <c r="C92" s="25" t="s">
        <v>6</v>
      </c>
      <c r="D92" s="234">
        <v>20.566939999999999</v>
      </c>
      <c r="E92" s="124" t="s">
        <v>199</v>
      </c>
      <c r="F92" s="248">
        <v>20.566939796299998</v>
      </c>
      <c r="H92" s="248"/>
      <c r="I92" s="107"/>
      <c r="J92" s="281"/>
      <c r="M92" s="42"/>
      <c r="N92" s="7">
        <f t="shared" si="4"/>
        <v>13.551380246499999</v>
      </c>
      <c r="O92" s="7">
        <v>7.0155597534999989</v>
      </c>
      <c r="P92" s="290">
        <v>6.8931251273000003</v>
      </c>
      <c r="Q92" s="292">
        <v>9.0597873005999983</v>
      </c>
      <c r="R92" s="292">
        <v>1.326496847</v>
      </c>
      <c r="S92" s="292">
        <v>10.1806559668</v>
      </c>
      <c r="T92" s="43">
        <v>0</v>
      </c>
      <c r="U92" s="220">
        <f t="shared" si="3"/>
        <v>-1.1439999880735741E-7</v>
      </c>
    </row>
    <row r="93" spans="1:21" x14ac:dyDescent="0.3">
      <c r="A93" s="25">
        <v>5607</v>
      </c>
      <c r="B93" s="25" t="s">
        <v>25</v>
      </c>
      <c r="C93" s="25" t="s">
        <v>6</v>
      </c>
      <c r="D93" s="234">
        <v>60.599730999999998</v>
      </c>
      <c r="E93" s="124" t="s">
        <v>199</v>
      </c>
      <c r="F93" s="248">
        <v>41.563387220099997</v>
      </c>
      <c r="G93" s="185" t="s">
        <v>216</v>
      </c>
      <c r="H93" s="248">
        <v>19.036343444499998</v>
      </c>
      <c r="I93" s="107"/>
      <c r="J93" s="281"/>
      <c r="M93" s="42"/>
      <c r="N93" s="7">
        <f t="shared" si="4"/>
        <v>60.599730999999998</v>
      </c>
      <c r="O93" s="7">
        <v>0</v>
      </c>
      <c r="P93" s="290">
        <v>0</v>
      </c>
      <c r="Q93" s="292">
        <v>3.3123989999999997E-3</v>
      </c>
      <c r="R93" s="292">
        <v>44.841633152500002</v>
      </c>
      <c r="S93" s="292">
        <v>15.754784682999999</v>
      </c>
      <c r="T93" s="43">
        <v>0</v>
      </c>
      <c r="U93" s="220">
        <f t="shared" si="3"/>
        <v>7.6549999761255094E-7</v>
      </c>
    </row>
    <row r="94" spans="1:21" x14ac:dyDescent="0.3">
      <c r="A94" s="25">
        <v>5608</v>
      </c>
      <c r="B94" s="25" t="s">
        <v>25</v>
      </c>
      <c r="C94" s="25" t="s">
        <v>6</v>
      </c>
      <c r="D94" s="234">
        <v>31.173065999999999</v>
      </c>
      <c r="E94" s="124" t="s">
        <v>199</v>
      </c>
      <c r="F94" s="248">
        <v>31.173066141499998</v>
      </c>
      <c r="H94" s="248"/>
      <c r="I94" s="107">
        <v>1.8920582943000002</v>
      </c>
      <c r="J94" s="281"/>
      <c r="M94" s="42"/>
      <c r="N94" s="7">
        <f t="shared" si="4"/>
        <v>31.173065999999999</v>
      </c>
      <c r="O94" s="7">
        <v>0</v>
      </c>
      <c r="P94" s="290">
        <v>0</v>
      </c>
      <c r="Q94" s="292">
        <v>26.7049968247</v>
      </c>
      <c r="R94" s="292">
        <v>2.5760290768999998</v>
      </c>
      <c r="S94" s="292">
        <v>0</v>
      </c>
      <c r="T94" s="43">
        <v>0.6596796949999999</v>
      </c>
      <c r="U94" s="220">
        <f t="shared" si="3"/>
        <v>1.2323604033999978</v>
      </c>
    </row>
    <row r="95" spans="1:21" x14ac:dyDescent="0.3">
      <c r="A95" s="25">
        <v>5609</v>
      </c>
      <c r="B95" s="25" t="s">
        <v>25</v>
      </c>
      <c r="C95" s="25" t="s">
        <v>6</v>
      </c>
      <c r="D95" s="234">
        <v>10.471275</v>
      </c>
      <c r="E95" s="124" t="s">
        <v>216</v>
      </c>
      <c r="F95" s="248">
        <v>10.471275122400002</v>
      </c>
      <c r="H95" s="248"/>
      <c r="I95" s="107"/>
      <c r="J95" s="281"/>
      <c r="M95" s="42"/>
      <c r="N95" s="7">
        <f t="shared" si="4"/>
        <v>10.471275</v>
      </c>
      <c r="O95" s="7">
        <v>0</v>
      </c>
      <c r="P95" s="290">
        <v>7.6691403151999999</v>
      </c>
      <c r="Q95" s="292">
        <v>0</v>
      </c>
      <c r="R95" s="292">
        <v>0.1689947842</v>
      </c>
      <c r="S95" s="292">
        <v>10.3022799999</v>
      </c>
      <c r="T95" s="43">
        <v>0</v>
      </c>
      <c r="U95" s="220">
        <f t="shared" si="3"/>
        <v>2.159000001000777E-7</v>
      </c>
    </row>
    <row r="96" spans="1:21" x14ac:dyDescent="0.3">
      <c r="A96" s="25">
        <v>5610</v>
      </c>
      <c r="B96" s="25" t="s">
        <v>25</v>
      </c>
      <c r="C96" s="25" t="s">
        <v>6</v>
      </c>
      <c r="D96" s="234">
        <v>24.609214000000001</v>
      </c>
      <c r="E96" s="124" t="s">
        <v>199</v>
      </c>
      <c r="F96" s="248">
        <v>24.609214123099999</v>
      </c>
      <c r="H96" s="248"/>
      <c r="I96" s="107">
        <v>4.7782826833999996</v>
      </c>
      <c r="J96" s="281"/>
      <c r="M96" s="42"/>
      <c r="N96" s="7">
        <f t="shared" si="4"/>
        <v>24.609214000000001</v>
      </c>
      <c r="O96" s="7">
        <v>0</v>
      </c>
      <c r="P96" s="290">
        <v>0</v>
      </c>
      <c r="Q96" s="292">
        <v>0</v>
      </c>
      <c r="R96" s="292">
        <v>4.9425414699999996E-2</v>
      </c>
      <c r="S96" s="292">
        <v>19.7464313913</v>
      </c>
      <c r="T96" s="43">
        <v>0.23874376649999998</v>
      </c>
      <c r="U96" s="220">
        <f t="shared" si="3"/>
        <v>4.574613427500001</v>
      </c>
    </row>
    <row r="97" spans="1:242" x14ac:dyDescent="0.3">
      <c r="A97" s="25">
        <v>5613</v>
      </c>
      <c r="B97" s="25" t="s">
        <v>25</v>
      </c>
      <c r="C97" s="25" t="s">
        <v>6</v>
      </c>
      <c r="D97" s="234">
        <v>21.019724</v>
      </c>
      <c r="E97" s="124" t="s">
        <v>201</v>
      </c>
      <c r="F97" s="248">
        <v>21.0197239534</v>
      </c>
      <c r="H97" s="248"/>
      <c r="I97" s="107">
        <v>0.45378061909999995</v>
      </c>
      <c r="J97" s="281"/>
      <c r="M97" s="42"/>
      <c r="N97" s="7">
        <f t="shared" si="4"/>
        <v>21.019724</v>
      </c>
      <c r="O97" s="7">
        <v>0</v>
      </c>
      <c r="P97" s="290">
        <v>0</v>
      </c>
      <c r="Q97" s="292">
        <v>20.543513342500002</v>
      </c>
      <c r="R97" s="292">
        <v>2.2378980499999999E-2</v>
      </c>
      <c r="S97" s="292">
        <v>0</v>
      </c>
      <c r="T97" s="43">
        <v>0</v>
      </c>
      <c r="U97" s="220">
        <f t="shared" si="3"/>
        <v>0.4538316769999966</v>
      </c>
    </row>
    <row r="98" spans="1:242" x14ac:dyDescent="0.3">
      <c r="A98" s="25">
        <v>5614</v>
      </c>
      <c r="B98" s="25" t="s">
        <v>25</v>
      </c>
      <c r="C98" s="25" t="s">
        <v>6</v>
      </c>
      <c r="D98" s="234">
        <v>12.857632000000001</v>
      </c>
      <c r="E98" s="124" t="s">
        <v>201</v>
      </c>
      <c r="F98" s="248">
        <v>12.8576322751</v>
      </c>
      <c r="H98" s="248"/>
      <c r="I98" s="107">
        <v>0.54028654200000004</v>
      </c>
      <c r="J98" s="281"/>
      <c r="M98" s="42"/>
      <c r="N98" s="7">
        <f t="shared" si="4"/>
        <v>12.857632000000001</v>
      </c>
      <c r="O98" s="7">
        <v>0</v>
      </c>
      <c r="P98" s="290">
        <v>0</v>
      </c>
      <c r="Q98" s="292">
        <v>0</v>
      </c>
      <c r="R98" s="292">
        <v>9.7757266221000005</v>
      </c>
      <c r="S98" s="292">
        <v>2.5416187177999996</v>
      </c>
      <c r="T98" s="43">
        <v>0.54028702490000002</v>
      </c>
      <c r="U98" s="220">
        <f t="shared" si="3"/>
        <v>-3.6479999998562107E-7</v>
      </c>
    </row>
    <row r="99" spans="1:242" s="57" customFormat="1" x14ac:dyDescent="0.3">
      <c r="A99" s="205">
        <v>5615</v>
      </c>
      <c r="B99" s="205" t="s">
        <v>25</v>
      </c>
      <c r="C99" s="205" t="s">
        <v>6</v>
      </c>
      <c r="D99" s="236">
        <v>5.1028169999999999</v>
      </c>
      <c r="E99" s="266" t="s">
        <v>201</v>
      </c>
      <c r="F99" s="248">
        <v>5.1028166221999998</v>
      </c>
      <c r="G99" s="250"/>
      <c r="H99" s="260"/>
      <c r="I99" s="273">
        <v>2.7620010861999997</v>
      </c>
      <c r="J99" s="281"/>
      <c r="K99" s="261"/>
      <c r="L99" s="261"/>
      <c r="M99" s="42"/>
      <c r="N99" s="262">
        <f t="shared" si="4"/>
        <v>5.1028169999999999</v>
      </c>
      <c r="O99" s="262">
        <v>0</v>
      </c>
      <c r="P99" s="290">
        <v>0</v>
      </c>
      <c r="Q99" s="292">
        <v>2.4359103500999999</v>
      </c>
      <c r="R99" s="292">
        <v>1.9384619248999999</v>
      </c>
      <c r="S99" s="292">
        <v>0</v>
      </c>
      <c r="T99" s="43">
        <v>0.72844432269999992</v>
      </c>
      <c r="U99" s="263">
        <f t="shared" si="3"/>
        <v>4.0230000042384972E-7</v>
      </c>
    </row>
    <row r="100" spans="1:242" s="41" customFormat="1" x14ac:dyDescent="0.3">
      <c r="A100" s="205">
        <v>5616</v>
      </c>
      <c r="B100" s="205" t="s">
        <v>25</v>
      </c>
      <c r="C100" s="205" t="s">
        <v>6</v>
      </c>
      <c r="D100" s="236">
        <v>7.9795299999999996</v>
      </c>
      <c r="E100" s="266" t="s">
        <v>201</v>
      </c>
      <c r="F100" s="248">
        <v>7.9795298786000002</v>
      </c>
      <c r="G100" s="207"/>
      <c r="H100" s="260"/>
      <c r="I100" s="107"/>
      <c r="J100" s="281"/>
      <c r="K100" s="221"/>
      <c r="L100" s="221"/>
      <c r="M100" s="42"/>
      <c r="N100" s="7">
        <f t="shared" si="4"/>
        <v>6.2725002505999994</v>
      </c>
      <c r="O100" s="7">
        <v>1.7070297494</v>
      </c>
      <c r="P100" s="290">
        <v>0</v>
      </c>
      <c r="Q100" s="292">
        <v>3.7969512427999996</v>
      </c>
      <c r="R100" s="292">
        <v>2.0864279851999998</v>
      </c>
      <c r="S100" s="292">
        <v>2.0961506386999997</v>
      </c>
      <c r="T100" s="43">
        <v>0</v>
      </c>
      <c r="U100" s="220">
        <f t="shared" si="3"/>
        <v>1.3330000125932884E-7</v>
      </c>
      <c r="V100" s="155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  <c r="BF100" s="28"/>
      <c r="BG100" s="28"/>
      <c r="BH100" s="28"/>
      <c r="BI100" s="28"/>
      <c r="BJ100" s="28"/>
      <c r="BK100" s="28"/>
      <c r="BL100" s="28"/>
      <c r="BM100" s="28"/>
      <c r="BN100" s="28"/>
      <c r="BO100" s="28"/>
      <c r="BP100" s="28"/>
      <c r="BQ100" s="28"/>
      <c r="BR100" s="28"/>
      <c r="BS100" s="28"/>
      <c r="BT100" s="28"/>
      <c r="BU100" s="28"/>
      <c r="BV100" s="28"/>
      <c r="BW100" s="28"/>
      <c r="BX100" s="28"/>
      <c r="BY100" s="28"/>
      <c r="BZ100" s="28"/>
      <c r="CA100" s="28"/>
      <c r="CB100" s="28"/>
      <c r="CC100" s="28"/>
      <c r="CD100" s="28"/>
      <c r="CE100" s="28"/>
      <c r="CF100" s="28"/>
      <c r="CG100" s="28"/>
      <c r="CH100" s="28"/>
      <c r="CI100" s="28"/>
      <c r="CJ100" s="28"/>
      <c r="CK100" s="28"/>
      <c r="CL100" s="28"/>
      <c r="CM100" s="28"/>
      <c r="CN100" s="28"/>
      <c r="CO100" s="28"/>
      <c r="CP100" s="28"/>
      <c r="CQ100" s="28"/>
      <c r="CR100" s="28"/>
      <c r="CS100" s="28"/>
      <c r="CT100" s="28"/>
      <c r="CU100" s="28"/>
      <c r="CV100" s="28"/>
      <c r="CW100" s="28"/>
      <c r="CX100" s="28"/>
      <c r="CY100" s="28"/>
      <c r="CZ100" s="28"/>
      <c r="DA100" s="28"/>
      <c r="DB100" s="28"/>
      <c r="DC100" s="28"/>
      <c r="DD100" s="28"/>
      <c r="DE100" s="28"/>
      <c r="DF100" s="28"/>
      <c r="DG100" s="28"/>
      <c r="DH100" s="28"/>
      <c r="DI100" s="28"/>
      <c r="DJ100" s="28"/>
      <c r="DK100" s="28"/>
      <c r="DL100" s="28"/>
      <c r="DM100" s="28"/>
      <c r="DN100" s="28"/>
      <c r="DO100" s="28"/>
      <c r="DP100" s="28"/>
      <c r="DQ100" s="28"/>
      <c r="DR100" s="28"/>
      <c r="DS100" s="28"/>
      <c r="DT100" s="28"/>
      <c r="DU100" s="28"/>
      <c r="DV100" s="28"/>
      <c r="DW100" s="28"/>
      <c r="DX100" s="28"/>
      <c r="DY100" s="28"/>
      <c r="DZ100" s="28"/>
      <c r="EA100" s="28"/>
      <c r="EB100" s="28"/>
      <c r="EC100" s="28"/>
      <c r="ED100" s="28"/>
      <c r="EE100" s="28"/>
      <c r="EF100" s="28"/>
      <c r="EG100" s="28"/>
      <c r="EH100" s="28"/>
      <c r="EI100" s="28"/>
      <c r="EJ100" s="28"/>
      <c r="EK100" s="28"/>
      <c r="EL100" s="28"/>
      <c r="EM100" s="28"/>
      <c r="EN100" s="28"/>
      <c r="EO100" s="28"/>
      <c r="EP100" s="28"/>
      <c r="EQ100" s="28"/>
      <c r="ER100" s="28"/>
      <c r="ES100" s="28"/>
      <c r="ET100" s="28"/>
      <c r="EU100" s="28"/>
      <c r="EV100" s="28"/>
      <c r="EW100" s="28"/>
      <c r="EX100" s="28"/>
      <c r="EY100" s="28"/>
      <c r="EZ100" s="28"/>
      <c r="FA100" s="28"/>
      <c r="FB100" s="28"/>
      <c r="FC100" s="28"/>
      <c r="FD100" s="28"/>
      <c r="FE100" s="28"/>
      <c r="FF100" s="28"/>
      <c r="FG100" s="28"/>
      <c r="FH100" s="28"/>
      <c r="FI100" s="28"/>
      <c r="FJ100" s="28"/>
      <c r="FK100" s="28"/>
      <c r="FL100" s="28"/>
      <c r="FM100" s="28"/>
      <c r="FN100" s="28"/>
      <c r="FO100" s="28"/>
      <c r="FP100" s="28"/>
      <c r="FQ100" s="28"/>
      <c r="FR100" s="28"/>
      <c r="FS100" s="28"/>
      <c r="FT100" s="28"/>
      <c r="FU100" s="28"/>
      <c r="FV100" s="28"/>
      <c r="FW100" s="28"/>
      <c r="FX100" s="28"/>
      <c r="FY100" s="28"/>
      <c r="FZ100" s="28"/>
      <c r="GA100" s="28"/>
      <c r="GB100" s="28"/>
      <c r="GC100" s="28"/>
      <c r="GD100" s="28"/>
      <c r="GE100" s="28"/>
      <c r="GF100" s="28"/>
      <c r="GG100" s="28"/>
      <c r="GH100" s="28"/>
      <c r="GI100" s="28"/>
      <c r="GJ100" s="28"/>
      <c r="GK100" s="28"/>
      <c r="GL100" s="28"/>
      <c r="GM100" s="28"/>
      <c r="GN100" s="28"/>
      <c r="GO100" s="28"/>
      <c r="GP100" s="28"/>
      <c r="GQ100" s="28"/>
      <c r="GR100" s="28"/>
      <c r="GS100" s="28"/>
      <c r="GT100" s="28"/>
      <c r="GU100" s="28"/>
      <c r="GV100" s="28"/>
      <c r="GW100" s="28"/>
      <c r="GX100" s="28"/>
      <c r="GY100" s="28"/>
      <c r="GZ100" s="28"/>
      <c r="HA100" s="28"/>
      <c r="HB100" s="28"/>
      <c r="HC100" s="28"/>
      <c r="HD100" s="28"/>
      <c r="HE100" s="28"/>
      <c r="HF100" s="28"/>
      <c r="HG100" s="28"/>
      <c r="HH100" s="28"/>
      <c r="HI100" s="28"/>
      <c r="HJ100" s="28"/>
      <c r="HK100" s="28"/>
      <c r="HL100" s="28"/>
      <c r="HM100" s="28"/>
      <c r="HN100" s="28"/>
      <c r="HO100" s="28"/>
      <c r="HP100" s="28"/>
      <c r="HQ100" s="28"/>
      <c r="HR100" s="28"/>
      <c r="HS100" s="28"/>
      <c r="HT100" s="28"/>
      <c r="HU100" s="28"/>
      <c r="HV100" s="28"/>
      <c r="HW100" s="28"/>
      <c r="HX100" s="28"/>
      <c r="HY100" s="28"/>
      <c r="HZ100" s="28"/>
      <c r="IA100" s="28"/>
      <c r="IB100" s="28"/>
      <c r="IC100" s="28"/>
      <c r="ID100" s="28"/>
      <c r="IE100" s="28"/>
      <c r="IF100" s="28"/>
      <c r="IG100" s="28"/>
      <c r="IH100" s="28"/>
    </row>
    <row r="101" spans="1:242" x14ac:dyDescent="0.3">
      <c r="A101" s="25">
        <v>5617</v>
      </c>
      <c r="B101" s="25" t="s">
        <v>25</v>
      </c>
      <c r="C101" s="25" t="s">
        <v>6</v>
      </c>
      <c r="D101" s="238">
        <v>20.989158</v>
      </c>
      <c r="E101" s="124" t="s">
        <v>201</v>
      </c>
      <c r="F101" s="248">
        <v>20.989157511000002</v>
      </c>
      <c r="H101" s="248"/>
      <c r="I101" s="107"/>
      <c r="J101" s="281"/>
      <c r="M101" s="42"/>
      <c r="N101" s="7">
        <f t="shared" si="4"/>
        <v>20.989158</v>
      </c>
      <c r="O101" s="7">
        <v>0</v>
      </c>
      <c r="P101" s="290">
        <v>0</v>
      </c>
      <c r="Q101" s="292">
        <v>0</v>
      </c>
      <c r="R101" s="292">
        <v>9.1767086696</v>
      </c>
      <c r="S101" s="292">
        <v>8.6979938153000003</v>
      </c>
      <c r="T101" s="43">
        <v>0</v>
      </c>
      <c r="U101" s="220">
        <f t="shared" si="3"/>
        <v>3.1144555151000013</v>
      </c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8"/>
      <c r="AP101" s="28"/>
      <c r="AQ101" s="28"/>
      <c r="AR101" s="28"/>
      <c r="AS101" s="28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  <c r="BF101" s="28"/>
      <c r="BG101" s="28"/>
      <c r="BH101" s="28"/>
      <c r="BI101" s="28"/>
      <c r="BJ101" s="28"/>
      <c r="BK101" s="28"/>
      <c r="BL101" s="28"/>
      <c r="BM101" s="28"/>
      <c r="BN101" s="28"/>
      <c r="BO101" s="28"/>
      <c r="BP101" s="28"/>
      <c r="BQ101" s="28"/>
      <c r="BR101" s="28"/>
      <c r="BS101" s="28"/>
      <c r="BT101" s="28"/>
      <c r="BU101" s="28"/>
      <c r="BV101" s="28"/>
      <c r="BW101" s="28"/>
      <c r="BX101" s="28"/>
      <c r="BY101" s="28"/>
      <c r="BZ101" s="28"/>
      <c r="CA101" s="28"/>
      <c r="CB101" s="28"/>
      <c r="CC101" s="28"/>
      <c r="CD101" s="28"/>
      <c r="CE101" s="28"/>
      <c r="CF101" s="28"/>
      <c r="CG101" s="28"/>
      <c r="CH101" s="28"/>
      <c r="CI101" s="28"/>
      <c r="CJ101" s="28"/>
      <c r="CK101" s="28"/>
      <c r="CL101" s="28"/>
      <c r="CM101" s="28"/>
      <c r="CN101" s="28"/>
      <c r="CO101" s="28"/>
      <c r="CP101" s="28"/>
      <c r="CQ101" s="28"/>
      <c r="CR101" s="28"/>
      <c r="CS101" s="28"/>
      <c r="CT101" s="28"/>
      <c r="CU101" s="28"/>
      <c r="CV101" s="28"/>
      <c r="CW101" s="28"/>
      <c r="CX101" s="28"/>
      <c r="CY101" s="28"/>
      <c r="CZ101" s="28"/>
      <c r="DA101" s="28"/>
      <c r="DB101" s="28"/>
      <c r="DC101" s="28"/>
      <c r="DD101" s="28"/>
      <c r="DE101" s="28"/>
      <c r="DF101" s="28"/>
      <c r="DG101" s="28"/>
      <c r="DH101" s="28"/>
      <c r="DI101" s="28"/>
      <c r="DJ101" s="28"/>
      <c r="DK101" s="28"/>
      <c r="DL101" s="28"/>
      <c r="DM101" s="28"/>
      <c r="DN101" s="28"/>
      <c r="DO101" s="28"/>
      <c r="DP101" s="28"/>
      <c r="DQ101" s="28"/>
      <c r="DR101" s="28"/>
      <c r="DS101" s="28"/>
      <c r="DT101" s="28"/>
      <c r="DU101" s="28"/>
      <c r="DV101" s="28"/>
      <c r="DW101" s="28"/>
      <c r="DX101" s="28"/>
      <c r="DY101" s="28"/>
      <c r="DZ101" s="28"/>
      <c r="EA101" s="28"/>
      <c r="EB101" s="28"/>
      <c r="EC101" s="28"/>
      <c r="ED101" s="28"/>
      <c r="EE101" s="28"/>
      <c r="EF101" s="28"/>
      <c r="EG101" s="28"/>
      <c r="EH101" s="28"/>
      <c r="EI101" s="28"/>
      <c r="EJ101" s="28"/>
      <c r="EK101" s="28"/>
      <c r="EL101" s="28"/>
      <c r="EM101" s="28"/>
      <c r="EN101" s="28"/>
      <c r="EO101" s="28"/>
      <c r="EP101" s="28"/>
      <c r="EQ101" s="28"/>
      <c r="ER101" s="28"/>
      <c r="ES101" s="28"/>
      <c r="ET101" s="28"/>
      <c r="EU101" s="28"/>
      <c r="EV101" s="28"/>
      <c r="EW101" s="28"/>
      <c r="EX101" s="28"/>
      <c r="EY101" s="28"/>
      <c r="EZ101" s="28"/>
      <c r="FA101" s="28"/>
      <c r="FB101" s="28"/>
      <c r="FC101" s="28"/>
      <c r="FD101" s="28"/>
      <c r="FE101" s="28"/>
      <c r="FF101" s="28"/>
      <c r="FG101" s="28"/>
      <c r="FH101" s="28"/>
      <c r="FI101" s="28"/>
      <c r="FJ101" s="28"/>
      <c r="FK101" s="28"/>
      <c r="FL101" s="28"/>
      <c r="FM101" s="28"/>
      <c r="FN101" s="28"/>
      <c r="FO101" s="28"/>
      <c r="FP101" s="28"/>
      <c r="FQ101" s="28"/>
      <c r="FR101" s="28"/>
      <c r="FS101" s="28"/>
      <c r="FT101" s="28"/>
      <c r="FU101" s="28"/>
      <c r="FV101" s="28"/>
      <c r="FW101" s="28"/>
      <c r="FX101" s="28"/>
      <c r="FY101" s="28"/>
      <c r="FZ101" s="28"/>
      <c r="GA101" s="28"/>
      <c r="GB101" s="28"/>
      <c r="GC101" s="28"/>
      <c r="GD101" s="28"/>
      <c r="GE101" s="28"/>
      <c r="GF101" s="28"/>
      <c r="GG101" s="28"/>
      <c r="GH101" s="28"/>
      <c r="GI101" s="28"/>
      <c r="GJ101" s="28"/>
      <c r="GK101" s="28"/>
      <c r="GL101" s="28"/>
      <c r="GM101" s="28"/>
      <c r="GN101" s="28"/>
      <c r="GO101" s="28"/>
      <c r="GP101" s="28"/>
      <c r="GQ101" s="28"/>
      <c r="GR101" s="28"/>
      <c r="GS101" s="28"/>
      <c r="GT101" s="28"/>
      <c r="GU101" s="28"/>
      <c r="GV101" s="28"/>
      <c r="GW101" s="28"/>
      <c r="GX101" s="28"/>
      <c r="GY101" s="28"/>
      <c r="GZ101" s="28"/>
      <c r="HA101" s="28"/>
      <c r="HB101" s="28"/>
      <c r="HC101" s="28"/>
      <c r="HD101" s="28"/>
      <c r="HE101" s="28"/>
      <c r="HF101" s="28"/>
      <c r="HG101" s="28"/>
      <c r="HH101" s="28"/>
      <c r="HI101" s="28"/>
      <c r="HJ101" s="28"/>
      <c r="HK101" s="28"/>
      <c r="HL101" s="28"/>
      <c r="HM101" s="28"/>
      <c r="HN101" s="28"/>
      <c r="HO101" s="28"/>
      <c r="HP101" s="28"/>
      <c r="HQ101" s="28"/>
      <c r="HR101" s="28"/>
      <c r="HS101" s="28"/>
      <c r="HT101" s="28"/>
      <c r="HU101" s="28"/>
      <c r="HV101" s="28"/>
      <c r="HW101" s="28"/>
      <c r="HX101" s="28"/>
      <c r="HY101" s="28"/>
      <c r="HZ101" s="28"/>
      <c r="IA101" s="28"/>
      <c r="IB101" s="28"/>
      <c r="IC101" s="28"/>
      <c r="ID101" s="28"/>
      <c r="IE101" s="28"/>
      <c r="IF101" s="28"/>
      <c r="IG101" s="28"/>
      <c r="IH101" s="28"/>
    </row>
    <row r="102" spans="1:242" x14ac:dyDescent="0.3">
      <c r="A102" s="25">
        <v>5618</v>
      </c>
      <c r="B102" s="25" t="s">
        <v>25</v>
      </c>
      <c r="C102" s="25" t="s">
        <v>6</v>
      </c>
      <c r="D102" s="238">
        <v>12.242224</v>
      </c>
      <c r="E102" s="124" t="s">
        <v>201</v>
      </c>
      <c r="F102" s="248">
        <v>12.2422236569</v>
      </c>
      <c r="H102" s="248"/>
      <c r="I102" s="107">
        <v>0.4616435961</v>
      </c>
      <c r="J102" s="281">
        <v>0.3570782877</v>
      </c>
      <c r="M102" s="42"/>
      <c r="N102" s="7">
        <f t="shared" si="4"/>
        <v>9.7559741399999993</v>
      </c>
      <c r="O102" s="7">
        <v>2.48624986</v>
      </c>
      <c r="P102" s="290">
        <v>0</v>
      </c>
      <c r="Q102" s="292">
        <v>0</v>
      </c>
      <c r="R102" s="292">
        <v>4.6607259309</v>
      </c>
      <c r="S102" s="292">
        <v>7.5645604307000003</v>
      </c>
      <c r="T102" s="43">
        <v>0</v>
      </c>
      <c r="U102" s="220">
        <f t="shared" si="3"/>
        <v>1.6937638399999955E-2</v>
      </c>
    </row>
    <row r="103" spans="1:242" x14ac:dyDescent="0.3">
      <c r="A103" s="25">
        <v>5622</v>
      </c>
      <c r="B103" s="25" t="s">
        <v>25</v>
      </c>
      <c r="C103" s="25" t="s">
        <v>6</v>
      </c>
      <c r="D103" s="238">
        <v>8.2100270000000002</v>
      </c>
      <c r="E103" s="124" t="s">
        <v>201</v>
      </c>
      <c r="F103" s="248">
        <v>8.2100265568000008</v>
      </c>
      <c r="H103" s="248"/>
      <c r="I103" s="107"/>
      <c r="J103" s="281"/>
      <c r="M103" s="42"/>
      <c r="N103" s="7">
        <f t="shared" si="4"/>
        <v>8.2100270000000002</v>
      </c>
      <c r="O103" s="7">
        <v>0</v>
      </c>
      <c r="P103" s="290">
        <v>0</v>
      </c>
      <c r="Q103" s="292">
        <v>0</v>
      </c>
      <c r="R103" s="292">
        <v>3.7394321194999995</v>
      </c>
      <c r="S103" s="292">
        <v>4.4705940725</v>
      </c>
      <c r="T103" s="43">
        <v>0</v>
      </c>
      <c r="U103" s="220">
        <f t="shared" si="3"/>
        <v>8.0800000112901671E-7</v>
      </c>
    </row>
    <row r="104" spans="1:242" x14ac:dyDescent="0.3">
      <c r="A104" s="25">
        <v>5623</v>
      </c>
      <c r="B104" s="25" t="s">
        <v>25</v>
      </c>
      <c r="C104" s="25" t="s">
        <v>6</v>
      </c>
      <c r="D104" s="238">
        <v>12.882336</v>
      </c>
      <c r="E104" s="124" t="s">
        <v>201</v>
      </c>
      <c r="F104" s="248">
        <v>1.2690653250999999</v>
      </c>
      <c r="G104" s="185" t="s">
        <v>217</v>
      </c>
      <c r="H104" s="248">
        <v>11.6132705194</v>
      </c>
      <c r="I104" s="107">
        <v>7.9676698000000004E-3</v>
      </c>
      <c r="J104" s="281"/>
      <c r="M104" s="42"/>
      <c r="N104" s="7">
        <f t="shared" si="4"/>
        <v>12.444836988800001</v>
      </c>
      <c r="O104" s="7">
        <v>0.43749901120000007</v>
      </c>
      <c r="P104" s="290">
        <v>0</v>
      </c>
      <c r="Q104" s="292">
        <v>0</v>
      </c>
      <c r="R104" s="292">
        <v>4.3168654566999995</v>
      </c>
      <c r="S104" s="292">
        <v>0</v>
      </c>
      <c r="T104" s="43">
        <v>0</v>
      </c>
      <c r="U104" s="220">
        <f t="shared" si="3"/>
        <v>8.5654705433000018</v>
      </c>
    </row>
    <row r="105" spans="1:242" x14ac:dyDescent="0.3">
      <c r="A105" s="25">
        <v>5624</v>
      </c>
      <c r="B105" s="25" t="s">
        <v>25</v>
      </c>
      <c r="C105" s="25" t="s">
        <v>6</v>
      </c>
      <c r="D105" s="238">
        <v>7.3540640000000002</v>
      </c>
      <c r="E105" s="124" t="s">
        <v>217</v>
      </c>
      <c r="F105" s="248">
        <v>7.3540639574999993</v>
      </c>
      <c r="H105" s="248"/>
      <c r="I105" s="107">
        <v>0.96001774519999994</v>
      </c>
      <c r="J105" s="281"/>
      <c r="M105" s="42"/>
      <c r="N105" s="7">
        <f t="shared" si="4"/>
        <v>7.3540640000000002</v>
      </c>
      <c r="O105" s="7">
        <v>0</v>
      </c>
      <c r="P105" s="290">
        <v>0</v>
      </c>
      <c r="Q105" s="292">
        <v>1.7813672103</v>
      </c>
      <c r="R105" s="292">
        <v>4.7699903725999997</v>
      </c>
      <c r="S105" s="292">
        <v>0</v>
      </c>
      <c r="T105" s="43">
        <v>0</v>
      </c>
      <c r="U105" s="220">
        <f t="shared" si="3"/>
        <v>0.80270641710000046</v>
      </c>
    </row>
    <row r="106" spans="1:242" s="57" customFormat="1" x14ac:dyDescent="0.3">
      <c r="A106" s="205">
        <v>5625</v>
      </c>
      <c r="B106" s="205" t="s">
        <v>25</v>
      </c>
      <c r="C106" s="205" t="s">
        <v>6</v>
      </c>
      <c r="D106" s="239">
        <v>12.417515</v>
      </c>
      <c r="E106" s="266" t="s">
        <v>217</v>
      </c>
      <c r="F106" s="248">
        <v>12.417514839600001</v>
      </c>
      <c r="G106" s="250"/>
      <c r="H106" s="260"/>
      <c r="I106" s="273">
        <v>6.4755042185000002</v>
      </c>
      <c r="J106" s="281"/>
      <c r="K106" s="261"/>
      <c r="L106" s="261"/>
      <c r="M106" s="42"/>
      <c r="N106" s="262">
        <f t="shared" si="4"/>
        <v>12.417515</v>
      </c>
      <c r="O106" s="262">
        <v>0</v>
      </c>
      <c r="P106" s="290">
        <v>0</v>
      </c>
      <c r="Q106" s="292">
        <v>9.6652763799999999E-2</v>
      </c>
      <c r="R106" s="292">
        <v>6.7937362902</v>
      </c>
      <c r="S106" s="292">
        <v>0.96431246059999998</v>
      </c>
      <c r="T106" s="43">
        <v>0</v>
      </c>
      <c r="U106" s="263">
        <f t="shared" si="3"/>
        <v>4.5628134853999995</v>
      </c>
    </row>
    <row r="107" spans="1:242" x14ac:dyDescent="0.3">
      <c r="A107" s="25">
        <v>5640</v>
      </c>
      <c r="B107" s="25" t="s">
        <v>25</v>
      </c>
      <c r="C107" s="25" t="s">
        <v>4</v>
      </c>
      <c r="D107" s="234">
        <v>17.467623</v>
      </c>
      <c r="E107" s="124" t="s">
        <v>207</v>
      </c>
      <c r="F107" s="248">
        <v>17.4676230227</v>
      </c>
      <c r="H107" s="248"/>
      <c r="I107" s="107"/>
      <c r="J107" s="281">
        <v>7.6955252999999996E-3</v>
      </c>
      <c r="M107" s="42"/>
      <c r="N107" s="7">
        <f t="shared" si="4"/>
        <v>-2.2700000101849582E-8</v>
      </c>
      <c r="O107" s="7">
        <v>17.4676230227</v>
      </c>
      <c r="P107" s="290">
        <v>0</v>
      </c>
      <c r="Q107" s="292">
        <v>0.25147229339999999</v>
      </c>
      <c r="R107" s="292">
        <v>17.216150635999998</v>
      </c>
      <c r="S107" s="292">
        <v>0</v>
      </c>
      <c r="T107" s="43">
        <v>0</v>
      </c>
      <c r="U107" s="220">
        <f t="shared" si="3"/>
        <v>7.0600002288756514E-8</v>
      </c>
    </row>
    <row r="108" spans="1:242" x14ac:dyDescent="0.3">
      <c r="A108" s="25">
        <v>5643</v>
      </c>
      <c r="B108" s="25" t="s">
        <v>25</v>
      </c>
      <c r="C108" s="25" t="s">
        <v>4</v>
      </c>
      <c r="D108" s="234">
        <v>60.260947000000002</v>
      </c>
      <c r="E108" s="124" t="s">
        <v>208</v>
      </c>
      <c r="F108" s="248">
        <v>60.260946752599999</v>
      </c>
      <c r="H108" s="248"/>
      <c r="I108" s="107">
        <v>3.8165468704999999</v>
      </c>
      <c r="J108" s="281"/>
      <c r="M108" s="42"/>
      <c r="N108" s="7">
        <f t="shared" si="4"/>
        <v>60.260947000000002</v>
      </c>
      <c r="O108" s="7">
        <v>0</v>
      </c>
      <c r="P108" s="290">
        <v>0</v>
      </c>
      <c r="Q108" s="292">
        <v>0</v>
      </c>
      <c r="R108" s="292">
        <v>0.64751237110000004</v>
      </c>
      <c r="S108" s="292">
        <v>55.796891581399997</v>
      </c>
      <c r="T108" s="43">
        <v>0</v>
      </c>
      <c r="U108" s="220">
        <f t="shared" si="3"/>
        <v>3.8165430475000051</v>
      </c>
    </row>
    <row r="109" spans="1:242" x14ac:dyDescent="0.3">
      <c r="A109" s="25">
        <v>5644</v>
      </c>
      <c r="B109" s="25" t="s">
        <v>25</v>
      </c>
      <c r="C109" s="25" t="s">
        <v>4</v>
      </c>
      <c r="D109" s="234">
        <v>13.426363</v>
      </c>
      <c r="E109" s="124" t="s">
        <v>207</v>
      </c>
      <c r="F109" s="248">
        <v>9.5870906929000004</v>
      </c>
      <c r="H109" s="248"/>
      <c r="I109" s="107">
        <v>7.9266240578000007</v>
      </c>
      <c r="J109" s="281"/>
      <c r="M109" s="42">
        <v>3.839271868</v>
      </c>
      <c r="N109" s="7">
        <f t="shared" si="4"/>
        <v>4.9879789838999997</v>
      </c>
      <c r="O109" s="7">
        <v>8.4383840161000006</v>
      </c>
      <c r="P109" s="290">
        <v>0</v>
      </c>
      <c r="Q109" s="292">
        <v>3.2945381214</v>
      </c>
      <c r="R109" s="292">
        <v>0</v>
      </c>
      <c r="S109" s="292">
        <v>2.5364658183</v>
      </c>
      <c r="T109" s="43">
        <v>7.5919742500999998</v>
      </c>
      <c r="U109" s="220">
        <f t="shared" si="3"/>
        <v>3.3848102000000324E-3</v>
      </c>
    </row>
    <row r="110" spans="1:242" x14ac:dyDescent="0.3">
      <c r="A110" s="25">
        <v>5654</v>
      </c>
      <c r="B110" s="25" t="s">
        <v>25</v>
      </c>
      <c r="C110" s="25" t="s">
        <v>4</v>
      </c>
      <c r="D110" s="234">
        <v>22.526254000000002</v>
      </c>
      <c r="E110" s="124" t="s">
        <v>212</v>
      </c>
      <c r="F110" s="248">
        <v>22.526254223600002</v>
      </c>
      <c r="H110" s="248"/>
      <c r="I110" s="107"/>
      <c r="J110" s="281"/>
      <c r="M110" s="42"/>
      <c r="N110" s="7">
        <f t="shared" si="4"/>
        <v>16.514261398200002</v>
      </c>
      <c r="O110" s="7">
        <v>6.0119926017999994</v>
      </c>
      <c r="P110" s="290">
        <v>0</v>
      </c>
      <c r="Q110" s="292">
        <v>0</v>
      </c>
      <c r="R110" s="292">
        <v>1.5070072021000001</v>
      </c>
      <c r="S110" s="292">
        <v>21.019247030099997</v>
      </c>
      <c r="T110" s="43">
        <v>0</v>
      </c>
      <c r="U110" s="220">
        <f t="shared" si="3"/>
        <v>-2.3219999434331839E-7</v>
      </c>
    </row>
    <row r="111" spans="1:242" x14ac:dyDescent="0.3">
      <c r="A111" s="25">
        <v>5658</v>
      </c>
      <c r="B111" s="25" t="s">
        <v>25</v>
      </c>
      <c r="C111" s="25" t="s">
        <v>4</v>
      </c>
      <c r="D111" s="234">
        <v>37.092222</v>
      </c>
      <c r="E111" s="124" t="s">
        <v>201</v>
      </c>
      <c r="F111" s="248">
        <v>27.684759657099999</v>
      </c>
      <c r="H111" s="248"/>
      <c r="I111" s="107"/>
      <c r="J111" s="281"/>
      <c r="M111" s="42">
        <v>9.4074627821999997</v>
      </c>
      <c r="N111" s="7">
        <f t="shared" si="4"/>
        <v>27.684757837500001</v>
      </c>
      <c r="O111" s="7">
        <v>9.4074641625000002</v>
      </c>
      <c r="P111" s="290">
        <v>0</v>
      </c>
      <c r="Q111" s="292">
        <v>29.133098578999999</v>
      </c>
      <c r="R111" s="292">
        <v>0.1931447523</v>
      </c>
      <c r="S111" s="292">
        <v>7.7659789249999998</v>
      </c>
      <c r="T111" s="43">
        <v>0</v>
      </c>
      <c r="U111" s="220">
        <f t="shared" si="3"/>
        <v>-2.5629999811371817E-7</v>
      </c>
    </row>
    <row r="112" spans="1:242" x14ac:dyDescent="0.3">
      <c r="A112" s="25">
        <v>5659</v>
      </c>
      <c r="B112" s="25" t="s">
        <v>25</v>
      </c>
      <c r="C112" s="25" t="s">
        <v>4</v>
      </c>
      <c r="D112" s="234">
        <v>16.909621999999999</v>
      </c>
      <c r="E112" s="124" t="s">
        <v>201</v>
      </c>
      <c r="F112" s="248">
        <v>16.9096224265</v>
      </c>
      <c r="H112" s="248"/>
      <c r="I112" s="107">
        <v>5.2036151095999994</v>
      </c>
      <c r="J112" s="281"/>
      <c r="M112" s="42"/>
      <c r="N112" s="7">
        <f t="shared" si="4"/>
        <v>16.909621999999999</v>
      </c>
      <c r="O112" s="7">
        <v>0</v>
      </c>
      <c r="P112" s="290">
        <v>0</v>
      </c>
      <c r="Q112" s="292">
        <v>0</v>
      </c>
      <c r="R112" s="292">
        <v>0</v>
      </c>
      <c r="S112" s="292">
        <v>11.669179848899999</v>
      </c>
      <c r="T112" s="43">
        <v>4.6106544498000002</v>
      </c>
      <c r="U112" s="220">
        <f t="shared" si="3"/>
        <v>0.62978770129999972</v>
      </c>
    </row>
    <row r="113" spans="1:22" x14ac:dyDescent="0.3">
      <c r="A113" s="25">
        <v>5660</v>
      </c>
      <c r="B113" s="25" t="s">
        <v>25</v>
      </c>
      <c r="C113" s="25" t="s">
        <v>4</v>
      </c>
      <c r="D113" s="234">
        <v>22.028279000000001</v>
      </c>
      <c r="E113" s="124" t="s">
        <v>206</v>
      </c>
      <c r="F113" s="248">
        <v>22.028279154</v>
      </c>
      <c r="H113" s="248"/>
      <c r="I113" s="107"/>
      <c r="J113" s="281"/>
      <c r="M113" s="42"/>
      <c r="N113" s="7">
        <f t="shared" si="4"/>
        <v>10.476864504100002</v>
      </c>
      <c r="O113" s="7">
        <v>11.5514144959</v>
      </c>
      <c r="P113" s="290">
        <v>0</v>
      </c>
      <c r="Q113" s="292">
        <v>0</v>
      </c>
      <c r="R113" s="292">
        <v>7.2557025329</v>
      </c>
      <c r="S113" s="292">
        <v>12.902545604</v>
      </c>
      <c r="T113" s="43">
        <v>0</v>
      </c>
      <c r="U113" s="220">
        <f t="shared" si="3"/>
        <v>1.870030863100002</v>
      </c>
    </row>
    <row r="114" spans="1:22" x14ac:dyDescent="0.3">
      <c r="A114" s="25">
        <v>5661</v>
      </c>
      <c r="B114" s="25" t="s">
        <v>25</v>
      </c>
      <c r="C114" s="25" t="s">
        <v>4</v>
      </c>
      <c r="D114" s="234">
        <v>22.094753000000001</v>
      </c>
      <c r="E114" s="124" t="s">
        <v>201</v>
      </c>
      <c r="F114" s="248">
        <v>22.094752522</v>
      </c>
      <c r="H114" s="248"/>
      <c r="I114" s="107"/>
      <c r="J114" s="281">
        <v>3.1877771976</v>
      </c>
      <c r="M114" s="42"/>
      <c r="N114" s="7">
        <f t="shared" si="4"/>
        <v>22.094753000000001</v>
      </c>
      <c r="O114" s="7">
        <v>0</v>
      </c>
      <c r="P114" s="290">
        <v>0</v>
      </c>
      <c r="Q114" s="292">
        <v>12.749601678099999</v>
      </c>
      <c r="R114" s="292">
        <v>8.9459722270000004</v>
      </c>
      <c r="S114" s="292">
        <v>0</v>
      </c>
      <c r="T114" s="43">
        <v>0.39917835309999999</v>
      </c>
      <c r="U114" s="220">
        <f t="shared" si="3"/>
        <v>7.4180000098067467E-7</v>
      </c>
    </row>
    <row r="115" spans="1:22" x14ac:dyDescent="0.3">
      <c r="A115" s="25">
        <v>5662</v>
      </c>
      <c r="B115" s="25" t="s">
        <v>25</v>
      </c>
      <c r="C115" s="25" t="s">
        <v>4</v>
      </c>
      <c r="D115" s="234">
        <v>25.014037999999999</v>
      </c>
      <c r="E115" s="124" t="s">
        <v>201</v>
      </c>
      <c r="F115" s="248">
        <v>25.014037701100001</v>
      </c>
      <c r="H115" s="248"/>
      <c r="I115" s="107"/>
      <c r="J115" s="281"/>
      <c r="M115" s="42"/>
      <c r="N115" s="7">
        <f t="shared" si="4"/>
        <v>25.014037999999999</v>
      </c>
      <c r="O115" s="7">
        <v>0</v>
      </c>
      <c r="P115" s="290">
        <v>5.9270018400000006E-2</v>
      </c>
      <c r="Q115" s="292">
        <v>0</v>
      </c>
      <c r="R115" s="292">
        <v>14.872370153599999</v>
      </c>
      <c r="S115" s="292">
        <v>5.0009423662000003</v>
      </c>
      <c r="T115" s="43">
        <v>0</v>
      </c>
      <c r="U115" s="220">
        <f t="shared" si="3"/>
        <v>5.1407254802000004</v>
      </c>
    </row>
    <row r="116" spans="1:22" x14ac:dyDescent="0.3">
      <c r="A116" s="25">
        <v>5663</v>
      </c>
      <c r="B116" s="25" t="s">
        <v>25</v>
      </c>
      <c r="C116" s="25" t="s">
        <v>4</v>
      </c>
      <c r="D116" s="234">
        <v>26.351492</v>
      </c>
      <c r="E116" s="124" t="s">
        <v>219</v>
      </c>
      <c r="F116" s="248">
        <v>26.351491977199998</v>
      </c>
      <c r="H116" s="248"/>
      <c r="I116" s="107"/>
      <c r="J116" s="281"/>
      <c r="M116" s="42"/>
      <c r="N116" s="7">
        <f t="shared" si="4"/>
        <v>2.2800001886480459E-8</v>
      </c>
      <c r="O116" s="7">
        <v>26.351491977199998</v>
      </c>
      <c r="P116" s="290">
        <v>26.351491977199998</v>
      </c>
      <c r="Q116" s="292">
        <v>0</v>
      </c>
      <c r="R116" s="292">
        <v>10.513656296300001</v>
      </c>
      <c r="S116" s="292">
        <v>0</v>
      </c>
      <c r="T116" s="43">
        <v>0</v>
      </c>
      <c r="U116" s="220">
        <f t="shared" si="3"/>
        <v>15.8378357037</v>
      </c>
    </row>
    <row r="117" spans="1:22" s="57" customFormat="1" x14ac:dyDescent="0.3">
      <c r="A117" s="56" t="s">
        <v>64</v>
      </c>
      <c r="B117" s="56" t="s">
        <v>25</v>
      </c>
      <c r="C117" s="56"/>
      <c r="D117" s="31">
        <f>SUM(D3:D116)</f>
        <v>2319.6186410000009</v>
      </c>
      <c r="E117" s="206"/>
      <c r="F117" s="31">
        <f>SUM(F3:F116)</f>
        <v>1975.4643788401995</v>
      </c>
      <c r="G117" s="31"/>
      <c r="H117" s="31">
        <f>SUM(H3:H116)</f>
        <v>85.868443373600002</v>
      </c>
      <c r="I117" s="31">
        <f>SUM(I3:I116)</f>
        <v>121.99000832410002</v>
      </c>
      <c r="J117" s="31">
        <f>SUM(J3:J116)</f>
        <v>27.474906960399998</v>
      </c>
      <c r="K117" s="31"/>
      <c r="L117" s="31">
        <f t="shared" ref="L117:U117" si="5">SUM(L3:L116)</f>
        <v>8.2093536946000008</v>
      </c>
      <c r="M117" s="31">
        <f t="shared" si="5"/>
        <v>388.71355116150005</v>
      </c>
      <c r="N117" s="31">
        <f t="shared" si="5"/>
        <v>1462.5088245362003</v>
      </c>
      <c r="O117" s="31">
        <f t="shared" si="5"/>
        <v>857.10981646380014</v>
      </c>
      <c r="P117" s="31">
        <f t="shared" si="5"/>
        <v>261.68610601910007</v>
      </c>
      <c r="Q117" s="31">
        <f t="shared" si="5"/>
        <v>897.53715322209985</v>
      </c>
      <c r="R117" s="31">
        <f t="shared" si="5"/>
        <v>708.83414088569964</v>
      </c>
      <c r="S117" s="31">
        <f t="shared" si="5"/>
        <v>484.63001494630009</v>
      </c>
      <c r="T117" s="31">
        <f t="shared" si="5"/>
        <v>78.647748170999975</v>
      </c>
      <c r="U117" s="31">
        <f t="shared" si="5"/>
        <v>149.96958377489997</v>
      </c>
    </row>
    <row r="118" spans="1:22" ht="28.8" x14ac:dyDescent="0.3">
      <c r="A118" s="160"/>
      <c r="B118" s="160"/>
      <c r="C118" s="160"/>
      <c r="D118" s="24"/>
      <c r="E118" s="222"/>
      <c r="F118" s="24"/>
      <c r="G118" s="223"/>
      <c r="H118" s="224"/>
      <c r="I118" s="225"/>
      <c r="J118" s="159"/>
      <c r="K118" s="226"/>
      <c r="L118" s="227"/>
      <c r="M118" s="228"/>
      <c r="N118" s="24"/>
      <c r="O118" s="229"/>
      <c r="P118" s="24"/>
      <c r="Q118" s="301" t="s">
        <v>48</v>
      </c>
      <c r="R118" s="302"/>
      <c r="S118" s="302"/>
      <c r="T118" s="167" t="s">
        <v>52</v>
      </c>
      <c r="U118" s="198"/>
      <c r="V118" s="76" t="s">
        <v>92</v>
      </c>
    </row>
    <row r="119" spans="1:22" ht="28.8" x14ac:dyDescent="0.3">
      <c r="A119" s="160"/>
      <c r="B119" s="160"/>
      <c r="C119" s="160"/>
      <c r="D119" s="24"/>
      <c r="E119" s="222"/>
      <c r="F119" s="159"/>
      <c r="G119" s="230"/>
      <c r="H119" s="231"/>
      <c r="I119" s="225"/>
      <c r="J119" s="232"/>
      <c r="K119" s="222"/>
      <c r="L119" s="24"/>
      <c r="M119" s="233"/>
      <c r="N119" s="24"/>
      <c r="O119" s="229"/>
      <c r="P119" s="24"/>
      <c r="Q119" s="8" t="s">
        <v>49</v>
      </c>
      <c r="R119" s="8" t="s">
        <v>50</v>
      </c>
      <c r="S119" s="8" t="s">
        <v>51</v>
      </c>
      <c r="T119" s="168" t="s">
        <v>53</v>
      </c>
      <c r="U119" s="202" t="s">
        <v>54</v>
      </c>
    </row>
    <row r="120" spans="1:22" x14ac:dyDescent="0.3">
      <c r="A120" s="25">
        <v>5894</v>
      </c>
      <c r="B120" s="25" t="s">
        <v>38</v>
      </c>
      <c r="C120" s="25" t="s">
        <v>3</v>
      </c>
      <c r="D120" s="234">
        <v>39.947063999999997</v>
      </c>
      <c r="E120" s="123" t="s">
        <v>200</v>
      </c>
      <c r="F120" s="258">
        <v>39.947063999999997</v>
      </c>
      <c r="G120" s="186"/>
      <c r="H120" s="255"/>
      <c r="I120" s="53">
        <v>3.1768442072000003</v>
      </c>
      <c r="J120" s="283"/>
      <c r="K120" s="128"/>
      <c r="L120" s="15"/>
      <c r="M120" s="85"/>
      <c r="N120" s="7">
        <f t="shared" ref="N120:N128" si="6">D120-O120</f>
        <v>16.696672134499998</v>
      </c>
      <c r="O120" s="144">
        <v>23.250391865499999</v>
      </c>
      <c r="P120" s="34">
        <v>0</v>
      </c>
      <c r="Q120" s="5">
        <v>0</v>
      </c>
      <c r="R120" s="5">
        <v>0</v>
      </c>
      <c r="S120" s="5">
        <v>0</v>
      </c>
      <c r="T120" s="166">
        <v>0</v>
      </c>
      <c r="U120" s="220">
        <f t="shared" ref="U120:U128" si="7">D120-(Q120+R120+S120+T120)</f>
        <v>39.947063999999997</v>
      </c>
    </row>
    <row r="121" spans="1:22" x14ac:dyDescent="0.3">
      <c r="A121" s="25">
        <v>5895</v>
      </c>
      <c r="B121" s="25" t="s">
        <v>38</v>
      </c>
      <c r="C121" s="25" t="s">
        <v>3</v>
      </c>
      <c r="D121" s="234">
        <v>13.464888</v>
      </c>
      <c r="E121" s="122" t="s">
        <v>199</v>
      </c>
      <c r="F121" s="259">
        <v>13.464888</v>
      </c>
      <c r="G121" s="180"/>
      <c r="H121" s="254"/>
      <c r="I121" s="107"/>
      <c r="J121" s="54"/>
      <c r="K121" s="126"/>
      <c r="L121" s="132"/>
      <c r="M121" s="85"/>
      <c r="N121" s="7">
        <f t="shared" si="6"/>
        <v>11.2124142883</v>
      </c>
      <c r="O121" s="144">
        <v>2.2524737117</v>
      </c>
      <c r="P121" s="34">
        <v>0</v>
      </c>
      <c r="Q121" s="5">
        <v>0</v>
      </c>
      <c r="R121" s="5">
        <v>0</v>
      </c>
      <c r="S121" s="5">
        <v>0</v>
      </c>
      <c r="T121" s="46">
        <v>0</v>
      </c>
      <c r="U121" s="220">
        <f t="shared" si="7"/>
        <v>13.464888</v>
      </c>
    </row>
    <row r="122" spans="1:22" x14ac:dyDescent="0.3">
      <c r="A122" s="25">
        <v>5897</v>
      </c>
      <c r="B122" s="25" t="s">
        <v>38</v>
      </c>
      <c r="C122" s="25" t="s">
        <v>3</v>
      </c>
      <c r="D122" s="234">
        <v>161.214224</v>
      </c>
      <c r="E122" s="122" t="s">
        <v>201</v>
      </c>
      <c r="F122" s="259">
        <v>161.214224</v>
      </c>
      <c r="G122" s="180"/>
      <c r="H122" s="254"/>
      <c r="I122" s="107"/>
      <c r="J122" s="54"/>
      <c r="K122" s="126"/>
      <c r="L122" s="132"/>
      <c r="M122" s="85"/>
      <c r="N122" s="7">
        <f t="shared" si="6"/>
        <v>104.0173253319</v>
      </c>
      <c r="O122" s="144">
        <v>57.196898668099998</v>
      </c>
      <c r="P122" s="34">
        <v>0</v>
      </c>
      <c r="Q122" s="5">
        <v>0</v>
      </c>
      <c r="R122" s="5">
        <v>0</v>
      </c>
      <c r="S122" s="5">
        <v>0</v>
      </c>
      <c r="T122" s="46">
        <v>0</v>
      </c>
      <c r="U122" s="220">
        <f t="shared" si="7"/>
        <v>161.214224</v>
      </c>
    </row>
    <row r="123" spans="1:22" x14ac:dyDescent="0.3">
      <c r="A123" s="25">
        <v>5898</v>
      </c>
      <c r="B123" s="25" t="s">
        <v>38</v>
      </c>
      <c r="C123" s="25" t="s">
        <v>3</v>
      </c>
      <c r="D123" s="234">
        <v>20.609961999999999</v>
      </c>
      <c r="E123" s="122" t="s">
        <v>201</v>
      </c>
      <c r="F123" s="259">
        <v>20.609961999999999</v>
      </c>
      <c r="G123" s="180"/>
      <c r="H123" s="254"/>
      <c r="I123" s="107"/>
      <c r="J123" s="54"/>
      <c r="K123" s="126"/>
      <c r="L123" s="132"/>
      <c r="M123" s="85"/>
      <c r="N123" s="7">
        <f t="shared" si="6"/>
        <v>17.467319359599998</v>
      </c>
      <c r="O123" s="144">
        <v>3.1426426404000001</v>
      </c>
      <c r="P123" s="34">
        <v>1.2912456797999998</v>
      </c>
      <c r="Q123" s="5">
        <v>0</v>
      </c>
      <c r="R123" s="5">
        <v>0</v>
      </c>
      <c r="S123" s="5">
        <v>0</v>
      </c>
      <c r="T123" s="46">
        <v>0</v>
      </c>
      <c r="U123" s="220">
        <f t="shared" si="7"/>
        <v>20.609961999999999</v>
      </c>
    </row>
    <row r="124" spans="1:22" x14ac:dyDescent="0.3">
      <c r="A124" s="25">
        <v>5914</v>
      </c>
      <c r="B124" s="25" t="s">
        <v>38</v>
      </c>
      <c r="C124" s="25" t="s">
        <v>6</v>
      </c>
      <c r="D124" s="234">
        <v>14.977325</v>
      </c>
      <c r="E124" s="122"/>
      <c r="F124" s="259"/>
      <c r="G124" s="180"/>
      <c r="H124" s="254"/>
      <c r="I124" s="107"/>
      <c r="J124" s="54"/>
      <c r="K124" s="131" t="s">
        <v>62</v>
      </c>
      <c r="L124" s="132">
        <v>14.9773248402</v>
      </c>
      <c r="M124" s="85"/>
      <c r="N124" s="7">
        <f t="shared" si="6"/>
        <v>1.5980000078741341E-7</v>
      </c>
      <c r="O124" s="144">
        <v>14.9773248402</v>
      </c>
      <c r="P124" s="34">
        <v>0</v>
      </c>
      <c r="Q124" s="5">
        <v>0</v>
      </c>
      <c r="R124" s="5">
        <v>0</v>
      </c>
      <c r="S124" s="5">
        <v>0</v>
      </c>
      <c r="T124" s="46">
        <v>0</v>
      </c>
      <c r="U124" s="220">
        <f t="shared" si="7"/>
        <v>14.977325</v>
      </c>
    </row>
    <row r="125" spans="1:22" x14ac:dyDescent="0.3">
      <c r="A125" s="25">
        <v>5915</v>
      </c>
      <c r="B125" s="25" t="s">
        <v>38</v>
      </c>
      <c r="C125" s="25" t="s">
        <v>6</v>
      </c>
      <c r="D125" s="234">
        <v>77.524516000000006</v>
      </c>
      <c r="E125" s="122"/>
      <c r="F125" s="259"/>
      <c r="G125" s="180"/>
      <c r="H125" s="254"/>
      <c r="I125" s="107"/>
      <c r="J125" s="54"/>
      <c r="K125" s="131" t="s">
        <v>62</v>
      </c>
      <c r="L125" s="132">
        <v>77.524516242900006</v>
      </c>
      <c r="M125" s="85"/>
      <c r="N125" s="7">
        <f t="shared" si="6"/>
        <v>-2.4290000055771088E-7</v>
      </c>
      <c r="O125" s="144">
        <v>77.524516242900006</v>
      </c>
      <c r="P125" s="34">
        <v>23.371294354700002</v>
      </c>
      <c r="Q125" s="5">
        <v>0</v>
      </c>
      <c r="R125" s="5">
        <v>0</v>
      </c>
      <c r="S125" s="5">
        <v>0</v>
      </c>
      <c r="T125" s="46">
        <v>0</v>
      </c>
      <c r="U125" s="220">
        <f t="shared" si="7"/>
        <v>77.524516000000006</v>
      </c>
    </row>
    <row r="126" spans="1:22" x14ac:dyDescent="0.3">
      <c r="A126" s="25">
        <v>5916</v>
      </c>
      <c r="B126" s="25" t="s">
        <v>38</v>
      </c>
      <c r="C126" s="25" t="s">
        <v>6</v>
      </c>
      <c r="D126" s="234">
        <v>25.479082999999999</v>
      </c>
      <c r="E126" s="192" t="s">
        <v>199</v>
      </c>
      <c r="F126" s="259">
        <v>25.479082999999999</v>
      </c>
      <c r="G126" s="180"/>
      <c r="H126" s="254"/>
      <c r="I126" s="107"/>
      <c r="J126" s="54"/>
      <c r="K126" s="129"/>
      <c r="L126" s="15"/>
      <c r="M126" s="71"/>
      <c r="N126" s="7">
        <f t="shared" si="6"/>
        <v>9.9706741156999996</v>
      </c>
      <c r="O126" s="144">
        <v>15.5084088843</v>
      </c>
      <c r="P126" s="34">
        <v>17.968648599799998</v>
      </c>
      <c r="Q126" s="5">
        <v>0</v>
      </c>
      <c r="R126" s="5">
        <v>0</v>
      </c>
      <c r="S126" s="5">
        <v>0</v>
      </c>
      <c r="T126" s="46">
        <v>0</v>
      </c>
      <c r="U126" s="220">
        <f t="shared" si="7"/>
        <v>25.479082999999999</v>
      </c>
    </row>
    <row r="127" spans="1:22" x14ac:dyDescent="0.3">
      <c r="A127" s="25">
        <v>5958</v>
      </c>
      <c r="B127" s="25" t="s">
        <v>38</v>
      </c>
      <c r="C127" s="25" t="s">
        <v>5</v>
      </c>
      <c r="D127" s="234">
        <v>17.467721000000001</v>
      </c>
      <c r="E127" s="192"/>
      <c r="F127" s="259"/>
      <c r="G127" s="180"/>
      <c r="H127" s="254"/>
      <c r="I127" s="107"/>
      <c r="J127" s="54"/>
      <c r="K127" s="128"/>
      <c r="L127" s="15"/>
      <c r="M127" s="71"/>
      <c r="N127" s="7">
        <f t="shared" si="6"/>
        <v>9.4000007777594874E-9</v>
      </c>
      <c r="O127" s="144">
        <v>17.4677209906</v>
      </c>
      <c r="P127" s="34">
        <v>14.063652377699999</v>
      </c>
      <c r="Q127" s="5">
        <v>0</v>
      </c>
      <c r="R127" s="5">
        <v>0</v>
      </c>
      <c r="S127" s="5">
        <v>0</v>
      </c>
      <c r="T127" s="46">
        <v>0</v>
      </c>
      <c r="U127" s="220">
        <f t="shared" si="7"/>
        <v>17.467721000000001</v>
      </c>
    </row>
    <row r="128" spans="1:22" x14ac:dyDescent="0.3">
      <c r="A128" s="25">
        <v>5964</v>
      </c>
      <c r="B128" s="25" t="s">
        <v>38</v>
      </c>
      <c r="C128" s="25" t="s">
        <v>4</v>
      </c>
      <c r="D128" s="234">
        <v>57.726757999999997</v>
      </c>
      <c r="E128" s="192" t="s">
        <v>201</v>
      </c>
      <c r="F128" s="259">
        <v>57.726757999999997</v>
      </c>
      <c r="G128" s="180"/>
      <c r="H128" s="254"/>
      <c r="I128" s="107"/>
      <c r="J128" s="54"/>
      <c r="K128" s="128" t="s">
        <v>62</v>
      </c>
      <c r="L128" s="15">
        <v>17.4677209906</v>
      </c>
      <c r="M128" s="71"/>
      <c r="N128" s="7">
        <f t="shared" si="6"/>
        <v>1.5159999122715817E-7</v>
      </c>
      <c r="O128" s="144">
        <v>57.726757848400005</v>
      </c>
      <c r="P128" s="34">
        <v>57.726757848400005</v>
      </c>
      <c r="Q128" s="5">
        <v>0</v>
      </c>
      <c r="R128" s="5">
        <v>0</v>
      </c>
      <c r="S128" s="5">
        <v>0</v>
      </c>
      <c r="T128" s="46">
        <v>0</v>
      </c>
      <c r="U128" s="220">
        <f t="shared" si="7"/>
        <v>57.726757999999997</v>
      </c>
    </row>
    <row r="129" spans="1:22" s="57" customFormat="1" x14ac:dyDescent="0.3">
      <c r="A129" s="203" t="s">
        <v>63</v>
      </c>
      <c r="B129" s="203" t="s">
        <v>38</v>
      </c>
      <c r="C129" s="203"/>
      <c r="D129" s="31">
        <f>SUM(D120:D128)</f>
        <v>428.411541</v>
      </c>
      <c r="E129" s="31"/>
      <c r="F129" s="31">
        <f>SUM(F120:F128)</f>
        <v>318.441979</v>
      </c>
      <c r="G129" s="31"/>
      <c r="H129" s="31">
        <f>SUM(H120:H128)</f>
        <v>0</v>
      </c>
      <c r="I129" s="31">
        <f>SUM(I120:I128)</f>
        <v>3.1768442072000003</v>
      </c>
      <c r="J129" s="31">
        <f>SUM(J120:J128)</f>
        <v>0</v>
      </c>
      <c r="K129" s="31"/>
      <c r="L129" s="31">
        <f t="shared" ref="L129:U129" si="8">SUM(L120:L128)</f>
        <v>109.9695620737</v>
      </c>
      <c r="M129" s="31">
        <f t="shared" si="8"/>
        <v>0</v>
      </c>
      <c r="N129" s="31">
        <f t="shared" si="8"/>
        <v>159.36440530789997</v>
      </c>
      <c r="O129" s="31">
        <f t="shared" si="8"/>
        <v>269.04713569209997</v>
      </c>
      <c r="P129" s="31">
        <f t="shared" si="8"/>
        <v>114.4215988604</v>
      </c>
      <c r="Q129" s="31">
        <f t="shared" si="8"/>
        <v>0</v>
      </c>
      <c r="R129" s="31">
        <f t="shared" si="8"/>
        <v>0</v>
      </c>
      <c r="S129" s="31">
        <f t="shared" si="8"/>
        <v>0</v>
      </c>
      <c r="T129" s="31">
        <f t="shared" si="8"/>
        <v>0</v>
      </c>
      <c r="U129" s="31">
        <f t="shared" si="8"/>
        <v>428.411541</v>
      </c>
    </row>
    <row r="130" spans="1:22" ht="28.8" x14ac:dyDescent="0.3">
      <c r="A130" s="158"/>
      <c r="B130" s="158"/>
      <c r="C130" s="158"/>
      <c r="D130" s="26"/>
      <c r="E130" s="26"/>
      <c r="F130" s="26"/>
      <c r="G130" s="26"/>
      <c r="H130" s="161"/>
      <c r="I130" s="26"/>
      <c r="J130" s="26"/>
      <c r="K130" s="26"/>
      <c r="L130" s="26"/>
      <c r="M130" s="162"/>
      <c r="N130" s="26"/>
      <c r="O130" s="161"/>
      <c r="P130" s="26"/>
      <c r="Q130" s="301" t="s">
        <v>48</v>
      </c>
      <c r="R130" s="302"/>
      <c r="S130" s="302"/>
      <c r="T130" s="167" t="s">
        <v>52</v>
      </c>
      <c r="U130" s="198"/>
      <c r="V130" s="76" t="s">
        <v>92</v>
      </c>
    </row>
    <row r="131" spans="1:22" ht="28.8" x14ac:dyDescent="0.3">
      <c r="A131" s="158"/>
      <c r="B131" s="158"/>
      <c r="C131" s="158"/>
      <c r="D131" s="26"/>
      <c r="E131" s="26"/>
      <c r="F131" s="26"/>
      <c r="G131" s="26"/>
      <c r="H131" s="161"/>
      <c r="I131" s="26"/>
      <c r="J131" s="26"/>
      <c r="K131" s="26"/>
      <c r="L131" s="26"/>
      <c r="M131" s="162"/>
      <c r="N131" s="26"/>
      <c r="O131" s="161"/>
      <c r="P131" s="26"/>
      <c r="Q131" s="8" t="s">
        <v>49</v>
      </c>
      <c r="R131" s="8" t="s">
        <v>50</v>
      </c>
      <c r="S131" s="8" t="s">
        <v>51</v>
      </c>
      <c r="T131" s="168" t="s">
        <v>53</v>
      </c>
      <c r="U131" s="202" t="s">
        <v>54</v>
      </c>
    </row>
    <row r="132" spans="1:22" x14ac:dyDescent="0.3">
      <c r="A132" s="2">
        <v>5665</v>
      </c>
      <c r="B132" s="2" t="s">
        <v>2</v>
      </c>
      <c r="C132" s="2" t="s">
        <v>3</v>
      </c>
      <c r="D132" s="110">
        <v>12.081099</v>
      </c>
      <c r="E132" s="122"/>
      <c r="F132" s="120"/>
      <c r="G132" s="180"/>
      <c r="H132" s="244"/>
      <c r="I132" s="107"/>
      <c r="J132" s="281"/>
      <c r="K132" s="129"/>
      <c r="L132" s="130"/>
      <c r="M132" s="73">
        <v>12.0810992558</v>
      </c>
      <c r="N132" s="7">
        <f t="shared" ref="N132:N171" si="9">D132-O132</f>
        <v>-2.5579999984870483E-7</v>
      </c>
      <c r="O132" s="144">
        <v>12.0810992558</v>
      </c>
      <c r="P132" s="34">
        <v>0</v>
      </c>
      <c r="Q132" s="5">
        <v>0</v>
      </c>
      <c r="R132" s="5">
        <v>0</v>
      </c>
      <c r="S132" s="5">
        <v>12.0810993881</v>
      </c>
      <c r="T132" s="46">
        <v>0</v>
      </c>
      <c r="U132" s="220">
        <f t="shared" ref="U132:U171" si="10">D132-(Q132+R132+S132+T132)</f>
        <v>-3.8810000013711488E-7</v>
      </c>
    </row>
    <row r="133" spans="1:22" x14ac:dyDescent="0.3">
      <c r="A133" s="2">
        <v>5702</v>
      </c>
      <c r="B133" s="2" t="s">
        <v>2</v>
      </c>
      <c r="C133" s="2" t="s">
        <v>3</v>
      </c>
      <c r="D133" s="110">
        <v>70.563937999999993</v>
      </c>
      <c r="E133" s="122" t="s">
        <v>202</v>
      </c>
      <c r="F133" s="248">
        <v>70.563937999999993</v>
      </c>
      <c r="G133" s="180"/>
      <c r="H133" s="244"/>
      <c r="I133" s="107">
        <v>0.46431360160000001</v>
      </c>
      <c r="J133" s="281"/>
      <c r="K133" s="129"/>
      <c r="L133" s="130"/>
      <c r="M133" s="73"/>
      <c r="N133" s="7">
        <f t="shared" si="9"/>
        <v>63.534873487799992</v>
      </c>
      <c r="O133" s="144">
        <v>7.0290645122000006</v>
      </c>
      <c r="P133" s="34">
        <v>61.160691064599995</v>
      </c>
      <c r="Q133" s="5">
        <v>4.1901807317999999</v>
      </c>
      <c r="R133" s="5">
        <v>0</v>
      </c>
      <c r="S133" s="5">
        <v>37.101528240200004</v>
      </c>
      <c r="T133" s="46">
        <v>0</v>
      </c>
      <c r="U133" s="220">
        <f t="shared" si="10"/>
        <v>29.272229027999991</v>
      </c>
    </row>
    <row r="134" spans="1:22" x14ac:dyDescent="0.3">
      <c r="A134" s="2">
        <v>5704</v>
      </c>
      <c r="B134" s="2" t="s">
        <v>2</v>
      </c>
      <c r="C134" s="2" t="s">
        <v>3</v>
      </c>
      <c r="D134" s="110">
        <v>11.156245</v>
      </c>
      <c r="E134" s="122" t="s">
        <v>202</v>
      </c>
      <c r="F134" s="248">
        <v>11.156245</v>
      </c>
      <c r="G134" s="180"/>
      <c r="H134" s="244"/>
      <c r="I134" s="107"/>
      <c r="J134" s="281"/>
      <c r="K134" s="131"/>
      <c r="L134" s="132"/>
      <c r="M134" s="285"/>
      <c r="N134" s="7">
        <f t="shared" si="9"/>
        <v>7.0722931663999997</v>
      </c>
      <c r="O134" s="144">
        <v>4.0839518336000005</v>
      </c>
      <c r="P134" s="34">
        <v>0.67971939949999993</v>
      </c>
      <c r="Q134" s="5">
        <v>0</v>
      </c>
      <c r="R134" s="5">
        <v>0</v>
      </c>
      <c r="S134" s="5">
        <v>6.4011953957999994</v>
      </c>
      <c r="T134" s="46">
        <v>0</v>
      </c>
      <c r="U134" s="220">
        <f t="shared" si="10"/>
        <v>4.7550496042000008</v>
      </c>
    </row>
    <row r="135" spans="1:22" x14ac:dyDescent="0.3">
      <c r="A135" s="2">
        <v>5705</v>
      </c>
      <c r="B135" s="2" t="s">
        <v>2</v>
      </c>
      <c r="C135" s="2" t="s">
        <v>3</v>
      </c>
      <c r="D135" s="110">
        <v>54.858176</v>
      </c>
      <c r="E135" s="122" t="s">
        <v>201</v>
      </c>
      <c r="F135" s="248">
        <v>54.858176</v>
      </c>
      <c r="G135" s="180"/>
      <c r="H135" s="244"/>
      <c r="I135" s="107"/>
      <c r="J135" s="281"/>
      <c r="K135" s="131"/>
      <c r="L135" s="132"/>
      <c r="M135" s="73"/>
      <c r="N135" s="7">
        <f t="shared" si="9"/>
        <v>40.656371063499996</v>
      </c>
      <c r="O135" s="144">
        <v>14.201804936500002</v>
      </c>
      <c r="P135" s="34">
        <v>0</v>
      </c>
      <c r="Q135" s="5">
        <v>24.945655819900001</v>
      </c>
      <c r="R135" s="5">
        <v>11.400054729499999</v>
      </c>
      <c r="S135" s="5">
        <v>16.646780398200001</v>
      </c>
      <c r="T135" s="46">
        <v>0</v>
      </c>
      <c r="U135" s="220">
        <f t="shared" si="10"/>
        <v>1.8656850524000035</v>
      </c>
    </row>
    <row r="136" spans="1:22" x14ac:dyDescent="0.3">
      <c r="A136" s="2">
        <v>5712</v>
      </c>
      <c r="B136" s="2" t="s">
        <v>2</v>
      </c>
      <c r="C136" s="2" t="s">
        <v>3</v>
      </c>
      <c r="D136" s="110">
        <v>12.073528</v>
      </c>
      <c r="E136" s="122" t="s">
        <v>203</v>
      </c>
      <c r="F136" s="248">
        <v>12.073528</v>
      </c>
      <c r="G136" s="174"/>
      <c r="H136" s="243"/>
      <c r="I136" s="107"/>
      <c r="J136" s="281"/>
      <c r="K136" s="126"/>
      <c r="L136" s="127"/>
      <c r="M136" s="73"/>
      <c r="N136" s="7">
        <f t="shared" si="9"/>
        <v>-2.6870000091605561E-7</v>
      </c>
      <c r="O136" s="144">
        <v>12.073528268700001</v>
      </c>
      <c r="P136" s="34">
        <v>0</v>
      </c>
      <c r="Q136" s="5">
        <v>0</v>
      </c>
      <c r="R136" s="5">
        <v>0</v>
      </c>
      <c r="S136" s="5">
        <v>0</v>
      </c>
      <c r="T136" s="46">
        <v>0</v>
      </c>
      <c r="U136" s="220">
        <f t="shared" si="10"/>
        <v>12.073528</v>
      </c>
    </row>
    <row r="137" spans="1:22" x14ac:dyDescent="0.3">
      <c r="A137" s="2">
        <v>5721</v>
      </c>
      <c r="B137" s="2" t="s">
        <v>2</v>
      </c>
      <c r="C137" s="2" t="s">
        <v>3</v>
      </c>
      <c r="D137" s="110">
        <v>75.889381</v>
      </c>
      <c r="E137" s="122" t="s">
        <v>201</v>
      </c>
      <c r="F137" s="248">
        <v>75.889381</v>
      </c>
      <c r="G137" s="171"/>
      <c r="H137" s="242"/>
      <c r="I137" s="107">
        <v>0.31696777170000001</v>
      </c>
      <c r="J137" s="281"/>
      <c r="K137" s="126"/>
      <c r="L137" s="127"/>
      <c r="M137" s="73"/>
      <c r="N137" s="7">
        <f t="shared" si="9"/>
        <v>29.728996165199995</v>
      </c>
      <c r="O137" s="144">
        <v>46.160384834800006</v>
      </c>
      <c r="P137" s="34">
        <v>0</v>
      </c>
      <c r="Q137" s="5">
        <v>0</v>
      </c>
      <c r="R137" s="5">
        <v>12.1860601194</v>
      </c>
      <c r="S137" s="5">
        <v>23.730381338700003</v>
      </c>
      <c r="T137" s="46">
        <v>0.31696867109999999</v>
      </c>
      <c r="U137" s="220">
        <f t="shared" si="10"/>
        <v>39.655970870799997</v>
      </c>
    </row>
    <row r="138" spans="1:22" x14ac:dyDescent="0.3">
      <c r="A138" s="2">
        <v>5723</v>
      </c>
      <c r="B138" s="2" t="s">
        <v>2</v>
      </c>
      <c r="C138" s="2" t="s">
        <v>3</v>
      </c>
      <c r="D138" s="110">
        <v>6.7989420000000003</v>
      </c>
      <c r="E138" s="122" t="s">
        <v>204</v>
      </c>
      <c r="F138" s="248">
        <v>6.7989420000000003</v>
      </c>
      <c r="G138" s="180"/>
      <c r="H138" s="244"/>
      <c r="I138" s="107"/>
      <c r="J138" s="281"/>
      <c r="K138" s="126"/>
      <c r="L138" s="127"/>
      <c r="M138" s="285"/>
      <c r="N138" s="7">
        <f t="shared" si="9"/>
        <v>-3.5080000060361272E-7</v>
      </c>
      <c r="O138" s="144">
        <v>6.7989423508000009</v>
      </c>
      <c r="P138" s="34">
        <v>0</v>
      </c>
      <c r="Q138" s="5">
        <v>0</v>
      </c>
      <c r="R138" s="5">
        <v>4.8620611372000004</v>
      </c>
      <c r="S138" s="5">
        <v>0</v>
      </c>
      <c r="T138" s="46">
        <v>0</v>
      </c>
      <c r="U138" s="220">
        <f t="shared" si="10"/>
        <v>1.9368808627999998</v>
      </c>
    </row>
    <row r="139" spans="1:22" x14ac:dyDescent="0.3">
      <c r="A139" s="2">
        <v>5724</v>
      </c>
      <c r="B139" s="2" t="s">
        <v>2</v>
      </c>
      <c r="C139" s="2" t="s">
        <v>3</v>
      </c>
      <c r="D139" s="110">
        <v>3.2890280000000001</v>
      </c>
      <c r="E139" s="122" t="s">
        <v>204</v>
      </c>
      <c r="F139" s="248">
        <v>3.2890280000000001</v>
      </c>
      <c r="G139" s="180"/>
      <c r="H139" s="244"/>
      <c r="I139" s="107"/>
      <c r="J139" s="281"/>
      <c r="K139" s="126"/>
      <c r="L139" s="127"/>
      <c r="M139" s="285"/>
      <c r="N139" s="7">
        <f t="shared" si="9"/>
        <v>2.3509999991233599E-7</v>
      </c>
      <c r="O139" s="144">
        <v>3.2890277649000002</v>
      </c>
      <c r="P139" s="34">
        <v>0</v>
      </c>
      <c r="Q139" s="5">
        <v>0</v>
      </c>
      <c r="R139" s="5">
        <v>1.9491788733000002</v>
      </c>
      <c r="S139" s="5">
        <v>1.339849023</v>
      </c>
      <c r="T139" s="46">
        <v>0</v>
      </c>
      <c r="U139" s="220">
        <f t="shared" si="10"/>
        <v>1.0369999969839228E-7</v>
      </c>
    </row>
    <row r="140" spans="1:22" x14ac:dyDescent="0.3">
      <c r="A140" s="2">
        <v>5725</v>
      </c>
      <c r="B140" s="2" t="s">
        <v>2</v>
      </c>
      <c r="C140" s="2" t="s">
        <v>3</v>
      </c>
      <c r="D140" s="110">
        <v>9.7130700000000001</v>
      </c>
      <c r="E140" s="122" t="s">
        <v>204</v>
      </c>
      <c r="F140" s="248">
        <v>9.7130700000000001</v>
      </c>
      <c r="G140" s="171"/>
      <c r="H140" s="242"/>
      <c r="I140" s="107"/>
      <c r="J140" s="281"/>
      <c r="K140" s="131"/>
      <c r="L140" s="132"/>
      <c r="M140" s="73"/>
      <c r="N140" s="7">
        <f t="shared" si="9"/>
        <v>-4.2329999949686226E-7</v>
      </c>
      <c r="O140" s="144">
        <v>9.7130704232999996</v>
      </c>
      <c r="P140" s="34">
        <v>0</v>
      </c>
      <c r="Q140" s="5">
        <v>0</v>
      </c>
      <c r="R140" s="5">
        <v>0</v>
      </c>
      <c r="S140" s="5">
        <v>6.9473914548</v>
      </c>
      <c r="T140" s="46">
        <v>0</v>
      </c>
      <c r="U140" s="220">
        <f t="shared" si="10"/>
        <v>2.7656785452000001</v>
      </c>
    </row>
    <row r="141" spans="1:22" x14ac:dyDescent="0.3">
      <c r="A141" s="2">
        <v>5726</v>
      </c>
      <c r="B141" s="2" t="s">
        <v>2</v>
      </c>
      <c r="C141" s="2" t="s">
        <v>3</v>
      </c>
      <c r="D141" s="110">
        <v>9.2032539999999994</v>
      </c>
      <c r="E141" s="122" t="s">
        <v>204</v>
      </c>
      <c r="F141" s="248">
        <v>9.2032539999999994</v>
      </c>
      <c r="G141" s="180"/>
      <c r="H141" s="244"/>
      <c r="I141" s="107"/>
      <c r="J141" s="281"/>
      <c r="K141" s="131"/>
      <c r="L141" s="132"/>
      <c r="M141" s="285"/>
      <c r="N141" s="7">
        <f t="shared" si="9"/>
        <v>3.2540000027836413E-7</v>
      </c>
      <c r="O141" s="144">
        <v>9.2032536745999991</v>
      </c>
      <c r="P141" s="34">
        <v>0</v>
      </c>
      <c r="Q141" s="5">
        <v>1.3898697369999999</v>
      </c>
      <c r="R141" s="5">
        <v>0.13634891860000001</v>
      </c>
      <c r="S141" s="5">
        <v>3.6070205326000004</v>
      </c>
      <c r="T141" s="46">
        <v>0</v>
      </c>
      <c r="U141" s="220">
        <f t="shared" si="10"/>
        <v>4.0700148117999992</v>
      </c>
    </row>
    <row r="142" spans="1:22" x14ac:dyDescent="0.3">
      <c r="A142" s="2">
        <v>5727</v>
      </c>
      <c r="B142" s="2" t="s">
        <v>2</v>
      </c>
      <c r="C142" s="2" t="s">
        <v>3</v>
      </c>
      <c r="D142" s="110">
        <v>4.9273259999999999</v>
      </c>
      <c r="E142" s="122" t="s">
        <v>204</v>
      </c>
      <c r="F142" s="248">
        <v>4.9273259999999999</v>
      </c>
      <c r="G142" s="180"/>
      <c r="H142" s="244"/>
      <c r="I142" s="107"/>
      <c r="J142" s="281"/>
      <c r="K142" s="128"/>
      <c r="L142" s="15"/>
      <c r="M142" s="285"/>
      <c r="N142" s="7">
        <f t="shared" si="9"/>
        <v>-2.5900000011347402E-7</v>
      </c>
      <c r="O142" s="144">
        <v>4.927326259</v>
      </c>
      <c r="P142" s="34">
        <v>0</v>
      </c>
      <c r="Q142" s="5">
        <v>0</v>
      </c>
      <c r="R142" s="5">
        <v>0</v>
      </c>
      <c r="S142" s="5">
        <v>2.9857049301999998</v>
      </c>
      <c r="T142" s="46">
        <v>0</v>
      </c>
      <c r="U142" s="220">
        <f t="shared" si="10"/>
        <v>1.9416210698</v>
      </c>
    </row>
    <row r="143" spans="1:22" x14ac:dyDescent="0.3">
      <c r="A143" s="2">
        <v>5728</v>
      </c>
      <c r="B143" s="2" t="s">
        <v>2</v>
      </c>
      <c r="C143" s="2" t="s">
        <v>3</v>
      </c>
      <c r="D143" s="110">
        <v>6.2520899999999999</v>
      </c>
      <c r="E143" s="122" t="s">
        <v>204</v>
      </c>
      <c r="F143" s="248">
        <v>6.2520899999999999</v>
      </c>
      <c r="G143" s="180"/>
      <c r="H143" s="244"/>
      <c r="I143" s="107"/>
      <c r="J143" s="281"/>
      <c r="K143" s="128"/>
      <c r="L143" s="15"/>
      <c r="M143" s="73"/>
      <c r="N143" s="7">
        <f t="shared" si="9"/>
        <v>-3.0250000015996648E-7</v>
      </c>
      <c r="O143" s="144">
        <v>6.2520903025000001</v>
      </c>
      <c r="P143" s="34">
        <v>0</v>
      </c>
      <c r="Q143" s="5">
        <v>0</v>
      </c>
      <c r="R143" s="5">
        <v>0</v>
      </c>
      <c r="S143" s="5">
        <v>6.2220876232000002</v>
      </c>
      <c r="T143" s="46">
        <v>0</v>
      </c>
      <c r="U143" s="220">
        <f t="shared" si="10"/>
        <v>3.000237679999973E-2</v>
      </c>
    </row>
    <row r="144" spans="1:22" x14ac:dyDescent="0.3">
      <c r="A144" s="2">
        <v>5729</v>
      </c>
      <c r="B144" s="2" t="s">
        <v>2</v>
      </c>
      <c r="C144" s="2" t="s">
        <v>3</v>
      </c>
      <c r="D144" s="110">
        <v>7.6584960000000004</v>
      </c>
      <c r="E144" s="122" t="s">
        <v>204</v>
      </c>
      <c r="F144" s="248">
        <v>7.6584960000000004</v>
      </c>
      <c r="G144" s="171"/>
      <c r="H144" s="242"/>
      <c r="I144" s="107"/>
      <c r="J144" s="281"/>
      <c r="K144" s="128"/>
      <c r="L144" s="15"/>
      <c r="M144" s="285"/>
      <c r="N144" s="7">
        <f t="shared" si="9"/>
        <v>3.548000009345742E-7</v>
      </c>
      <c r="O144" s="144">
        <v>7.6584956451999995</v>
      </c>
      <c r="P144" s="34">
        <v>0</v>
      </c>
      <c r="Q144" s="5">
        <v>0</v>
      </c>
      <c r="R144" s="5">
        <v>0</v>
      </c>
      <c r="S144" s="5">
        <v>0</v>
      </c>
      <c r="T144" s="46">
        <v>0</v>
      </c>
      <c r="U144" s="220">
        <f t="shared" si="10"/>
        <v>7.6584960000000004</v>
      </c>
    </row>
    <row r="145" spans="1:21" x14ac:dyDescent="0.3">
      <c r="A145" s="2">
        <v>5731</v>
      </c>
      <c r="B145" s="2" t="s">
        <v>2</v>
      </c>
      <c r="C145" s="2" t="s">
        <v>3</v>
      </c>
      <c r="D145" s="110">
        <v>5.5414580000000004</v>
      </c>
      <c r="E145" s="122" t="s">
        <v>204</v>
      </c>
      <c r="F145" s="248">
        <v>5.5414580000000004</v>
      </c>
      <c r="G145" s="171"/>
      <c r="H145" s="242"/>
      <c r="I145" s="107"/>
      <c r="J145" s="281"/>
      <c r="K145" s="128"/>
      <c r="L145" s="15"/>
      <c r="M145" s="285"/>
      <c r="N145" s="7">
        <f t="shared" si="9"/>
        <v>1.8460000017483935E-7</v>
      </c>
      <c r="O145" s="144">
        <v>5.5414578154000003</v>
      </c>
      <c r="P145" s="34">
        <v>0</v>
      </c>
      <c r="Q145" s="5">
        <v>0.47034728949999999</v>
      </c>
      <c r="R145" s="5">
        <v>0</v>
      </c>
      <c r="S145" s="5">
        <v>0</v>
      </c>
      <c r="T145" s="46">
        <v>0</v>
      </c>
      <c r="U145" s="220">
        <f t="shared" si="10"/>
        <v>5.0711107105000002</v>
      </c>
    </row>
    <row r="146" spans="1:21" x14ac:dyDescent="0.3">
      <c r="A146" s="2">
        <v>5755</v>
      </c>
      <c r="B146" s="2" t="s">
        <v>2</v>
      </c>
      <c r="C146" s="2" t="s">
        <v>6</v>
      </c>
      <c r="D146" s="110">
        <v>15.760014999999999</v>
      </c>
      <c r="E146" s="122" t="s">
        <v>205</v>
      </c>
      <c r="F146" s="248">
        <v>15.760014999999999</v>
      </c>
      <c r="G146" s="180"/>
      <c r="H146" s="244"/>
      <c r="I146" s="107"/>
      <c r="J146" s="281"/>
      <c r="K146" s="128"/>
      <c r="L146" s="15"/>
      <c r="M146" s="285"/>
      <c r="N146" s="7">
        <f t="shared" si="9"/>
        <v>-4.233000012732191E-7</v>
      </c>
      <c r="O146" s="144">
        <v>15.7600154233</v>
      </c>
      <c r="P146" s="34">
        <v>0</v>
      </c>
      <c r="Q146" s="5">
        <v>0</v>
      </c>
      <c r="R146" s="5">
        <v>0</v>
      </c>
      <c r="S146" s="5">
        <v>0</v>
      </c>
      <c r="T146" s="46">
        <v>0</v>
      </c>
      <c r="U146" s="220">
        <f t="shared" si="10"/>
        <v>15.760014999999999</v>
      </c>
    </row>
    <row r="147" spans="1:21" x14ac:dyDescent="0.3">
      <c r="A147" s="2">
        <v>5778</v>
      </c>
      <c r="B147" s="2" t="s">
        <v>2</v>
      </c>
      <c r="C147" s="2" t="s">
        <v>6</v>
      </c>
      <c r="D147" s="110">
        <v>45.846640000000001</v>
      </c>
      <c r="E147" s="122" t="s">
        <v>202</v>
      </c>
      <c r="F147" s="248">
        <v>45.846640000000001</v>
      </c>
      <c r="G147" s="180"/>
      <c r="H147" s="244"/>
      <c r="I147" s="107"/>
      <c r="J147" s="281"/>
      <c r="K147" s="128"/>
      <c r="L147" s="15"/>
      <c r="M147" s="285"/>
      <c r="N147" s="7">
        <f t="shared" si="9"/>
        <v>39.070725618400004</v>
      </c>
      <c r="O147" s="144">
        <v>6.7759143815999998</v>
      </c>
      <c r="P147" s="34">
        <v>10.216033979000001</v>
      </c>
      <c r="Q147" s="5">
        <v>0</v>
      </c>
      <c r="R147" s="5">
        <v>0</v>
      </c>
      <c r="S147" s="5">
        <v>0.44378821330000007</v>
      </c>
      <c r="T147" s="46">
        <v>0</v>
      </c>
      <c r="U147" s="220">
        <f t="shared" si="10"/>
        <v>45.402851786699998</v>
      </c>
    </row>
    <row r="148" spans="1:21" x14ac:dyDescent="0.3">
      <c r="A148" s="2">
        <v>5779</v>
      </c>
      <c r="B148" s="2" t="s">
        <v>2</v>
      </c>
      <c r="C148" s="2" t="s">
        <v>6</v>
      </c>
      <c r="D148" s="110">
        <v>18.945997999999999</v>
      </c>
      <c r="E148" s="122" t="s">
        <v>202</v>
      </c>
      <c r="F148" s="248">
        <v>18.945997999999999</v>
      </c>
      <c r="G148" s="171"/>
      <c r="H148" s="242"/>
      <c r="I148" s="107"/>
      <c r="J148" s="281"/>
      <c r="K148" s="128"/>
      <c r="L148" s="15"/>
      <c r="M148" s="285"/>
      <c r="N148" s="7">
        <f t="shared" si="9"/>
        <v>14.0168345019</v>
      </c>
      <c r="O148" s="144">
        <v>4.9291634981000003</v>
      </c>
      <c r="P148" s="34">
        <v>0</v>
      </c>
      <c r="Q148" s="5">
        <v>9.5519475100000001E-2</v>
      </c>
      <c r="R148" s="5">
        <v>0</v>
      </c>
      <c r="S148" s="5">
        <v>0</v>
      </c>
      <c r="T148" s="46">
        <v>0</v>
      </c>
      <c r="U148" s="220">
        <f t="shared" si="10"/>
        <v>18.850478524899998</v>
      </c>
    </row>
    <row r="149" spans="1:21" x14ac:dyDescent="0.3">
      <c r="A149" s="2">
        <v>5787</v>
      </c>
      <c r="B149" s="2" t="s">
        <v>2</v>
      </c>
      <c r="C149" s="2" t="s">
        <v>6</v>
      </c>
      <c r="D149" s="110">
        <v>58.157224999999997</v>
      </c>
      <c r="E149" s="122" t="s">
        <v>202</v>
      </c>
      <c r="F149" s="248">
        <v>58.157224999999997</v>
      </c>
      <c r="G149" s="174"/>
      <c r="H149" s="243"/>
      <c r="I149" s="107"/>
      <c r="J149" s="281"/>
      <c r="K149" s="126"/>
      <c r="L149" s="127"/>
      <c r="M149" s="285"/>
      <c r="N149" s="7">
        <f t="shared" si="9"/>
        <v>5.8117108462999951</v>
      </c>
      <c r="O149" s="144">
        <v>52.345514153700002</v>
      </c>
      <c r="P149" s="34">
        <v>0</v>
      </c>
      <c r="Q149" s="5">
        <v>13.218365483099999</v>
      </c>
      <c r="R149" s="5">
        <v>6.5848197841000005</v>
      </c>
      <c r="S149" s="5">
        <v>29.347262786200002</v>
      </c>
      <c r="T149" s="46">
        <v>0</v>
      </c>
      <c r="U149" s="220">
        <f t="shared" si="10"/>
        <v>9.0067769465999987</v>
      </c>
    </row>
    <row r="150" spans="1:21" x14ac:dyDescent="0.3">
      <c r="A150" s="2">
        <v>5800</v>
      </c>
      <c r="B150" s="2" t="s">
        <v>2</v>
      </c>
      <c r="C150" s="2" t="s">
        <v>6</v>
      </c>
      <c r="D150" s="110">
        <v>19.323049000000001</v>
      </c>
      <c r="E150" s="122" t="s">
        <v>206</v>
      </c>
      <c r="F150" s="248">
        <v>19.323049000000001</v>
      </c>
      <c r="G150" s="183"/>
      <c r="H150" s="256"/>
      <c r="I150" s="107"/>
      <c r="J150" s="281"/>
      <c r="K150" s="133"/>
      <c r="L150" s="134"/>
      <c r="M150" s="285"/>
      <c r="N150" s="7">
        <f t="shared" si="9"/>
        <v>19.323049000000001</v>
      </c>
      <c r="O150" s="144">
        <v>0</v>
      </c>
      <c r="P150" s="34">
        <v>0</v>
      </c>
      <c r="Q150" s="5">
        <v>10.992722584799999</v>
      </c>
      <c r="R150" s="5">
        <v>8.3303269048999997</v>
      </c>
      <c r="S150" s="5">
        <v>0</v>
      </c>
      <c r="T150" s="46">
        <v>0</v>
      </c>
      <c r="U150" s="220">
        <f t="shared" si="10"/>
        <v>-4.8969999610903869E-7</v>
      </c>
    </row>
    <row r="151" spans="1:21" x14ac:dyDescent="0.3">
      <c r="A151" s="2">
        <v>5801</v>
      </c>
      <c r="B151" s="2" t="s">
        <v>2</v>
      </c>
      <c r="C151" s="2" t="s">
        <v>6</v>
      </c>
      <c r="D151" s="110">
        <v>5.6724379999999996</v>
      </c>
      <c r="E151" s="122" t="s">
        <v>204</v>
      </c>
      <c r="F151" s="248">
        <v>5.6724379999999996</v>
      </c>
      <c r="G151" s="182"/>
      <c r="H151" s="195"/>
      <c r="I151" s="107"/>
      <c r="J151" s="281"/>
      <c r="K151" s="135"/>
      <c r="L151" s="114"/>
      <c r="M151" s="289"/>
      <c r="N151" s="7">
        <f t="shared" si="9"/>
        <v>4.4949999900012472E-7</v>
      </c>
      <c r="O151" s="144">
        <v>5.6724375505000006</v>
      </c>
      <c r="P151" s="34">
        <v>0</v>
      </c>
      <c r="Q151" s="5">
        <v>1.1501217727999999</v>
      </c>
      <c r="R151" s="5">
        <v>0</v>
      </c>
      <c r="S151" s="5">
        <v>4.5223155743000003</v>
      </c>
      <c r="T151" s="46">
        <v>0</v>
      </c>
      <c r="U151" s="220">
        <f t="shared" si="10"/>
        <v>6.528999989541262E-7</v>
      </c>
    </row>
    <row r="152" spans="1:21" x14ac:dyDescent="0.3">
      <c r="A152" s="2">
        <v>5802</v>
      </c>
      <c r="B152" s="2" t="s">
        <v>2</v>
      </c>
      <c r="C152" s="2" t="s">
        <v>6</v>
      </c>
      <c r="D152" s="110">
        <v>8.6869910000000008</v>
      </c>
      <c r="E152" s="122" t="s">
        <v>204</v>
      </c>
      <c r="F152" s="248">
        <v>8.6869910000000008</v>
      </c>
      <c r="G152" s="180"/>
      <c r="H152" s="244"/>
      <c r="I152" s="107"/>
      <c r="J152" s="281"/>
      <c r="K152" s="126"/>
      <c r="L152" s="127"/>
      <c r="M152" s="285"/>
      <c r="N152" s="7">
        <f t="shared" si="9"/>
        <v>1.9209999990721371E-7</v>
      </c>
      <c r="O152" s="144">
        <v>8.6869908079000009</v>
      </c>
      <c r="P152" s="34">
        <v>0</v>
      </c>
      <c r="Q152" s="5">
        <v>0.47717786539999996</v>
      </c>
      <c r="R152" s="5">
        <v>0</v>
      </c>
      <c r="S152" s="5">
        <v>8.2098127484999992</v>
      </c>
      <c r="T152" s="46">
        <v>0</v>
      </c>
      <c r="U152" s="220">
        <f t="shared" si="10"/>
        <v>3.8610000174799097E-7</v>
      </c>
    </row>
    <row r="153" spans="1:21" x14ac:dyDescent="0.3">
      <c r="A153" s="2">
        <v>5826</v>
      </c>
      <c r="B153" s="2" t="s">
        <v>2</v>
      </c>
      <c r="C153" s="2" t="s">
        <v>4</v>
      </c>
      <c r="D153" s="110">
        <v>35.726393000000002</v>
      </c>
      <c r="E153" s="122" t="s">
        <v>207</v>
      </c>
      <c r="F153" s="248">
        <v>35.726393000000002</v>
      </c>
      <c r="G153" s="180"/>
      <c r="H153" s="244"/>
      <c r="I153" s="107"/>
      <c r="J153" s="281"/>
      <c r="K153" s="126"/>
      <c r="L153" s="127"/>
      <c r="M153" s="285">
        <v>5.1542208984999993</v>
      </c>
      <c r="N153" s="7">
        <f t="shared" si="9"/>
        <v>30.572172101500001</v>
      </c>
      <c r="O153" s="144">
        <v>5.1542208984999993</v>
      </c>
      <c r="P153" s="34">
        <v>0</v>
      </c>
      <c r="Q153" s="5">
        <v>0.14630076010000001</v>
      </c>
      <c r="R153" s="5">
        <v>6.7505340826000007</v>
      </c>
      <c r="S153" s="5">
        <v>25.379589714600002</v>
      </c>
      <c r="T153" s="46">
        <v>0</v>
      </c>
      <c r="U153" s="220">
        <f t="shared" si="10"/>
        <v>3.4499684426999977</v>
      </c>
    </row>
    <row r="154" spans="1:21" x14ac:dyDescent="0.3">
      <c r="A154" s="2">
        <v>5835</v>
      </c>
      <c r="B154" s="2" t="s">
        <v>2</v>
      </c>
      <c r="C154" s="2" t="s">
        <v>4</v>
      </c>
      <c r="D154" s="110">
        <v>14.061918</v>
      </c>
      <c r="E154" s="122"/>
      <c r="F154" s="248"/>
      <c r="G154" s="180"/>
      <c r="H154" s="244"/>
      <c r="I154" s="107"/>
      <c r="J154" s="281"/>
      <c r="K154" s="126" t="s">
        <v>62</v>
      </c>
      <c r="L154" s="132">
        <v>14.061918267599999</v>
      </c>
      <c r="M154" s="285"/>
      <c r="N154" s="7">
        <f t="shared" si="9"/>
        <v>-2.6759999904868437E-7</v>
      </c>
      <c r="O154" s="144">
        <v>14.061918267599999</v>
      </c>
      <c r="P154" s="34">
        <v>3.7470171476000003</v>
      </c>
      <c r="Q154" s="5">
        <v>0</v>
      </c>
      <c r="R154" s="5">
        <v>0</v>
      </c>
      <c r="S154" s="5">
        <v>0</v>
      </c>
      <c r="T154" s="46">
        <v>0</v>
      </c>
      <c r="U154" s="220">
        <f t="shared" si="10"/>
        <v>14.061918</v>
      </c>
    </row>
    <row r="155" spans="1:21" x14ac:dyDescent="0.3">
      <c r="A155" s="2">
        <v>5836</v>
      </c>
      <c r="B155" s="2" t="s">
        <v>2</v>
      </c>
      <c r="C155" s="2" t="s">
        <v>4</v>
      </c>
      <c r="D155" s="110">
        <v>10.294926999999999</v>
      </c>
      <c r="E155" s="122"/>
      <c r="F155" s="248"/>
      <c r="G155" s="180"/>
      <c r="H155" s="244"/>
      <c r="I155" s="107"/>
      <c r="J155" s="281"/>
      <c r="K155" s="126" t="s">
        <v>62</v>
      </c>
      <c r="L155" s="132">
        <v>10.2949272902</v>
      </c>
      <c r="M155" s="285"/>
      <c r="N155" s="7">
        <f t="shared" si="9"/>
        <v>-2.9020000091861675E-7</v>
      </c>
      <c r="O155" s="144">
        <v>10.2949272902</v>
      </c>
      <c r="P155" s="34">
        <v>0.1341892227</v>
      </c>
      <c r="Q155" s="5">
        <v>0</v>
      </c>
      <c r="R155" s="5">
        <v>0</v>
      </c>
      <c r="S155" s="5">
        <v>0</v>
      </c>
      <c r="T155" s="46">
        <v>0</v>
      </c>
      <c r="U155" s="220">
        <f t="shared" si="10"/>
        <v>10.294926999999999</v>
      </c>
    </row>
    <row r="156" spans="1:21" x14ac:dyDescent="0.3">
      <c r="A156" s="2">
        <v>5837</v>
      </c>
      <c r="B156" s="2" t="s">
        <v>2</v>
      </c>
      <c r="C156" s="2" t="s">
        <v>4</v>
      </c>
      <c r="D156" s="110">
        <v>14.423824</v>
      </c>
      <c r="E156" s="122"/>
      <c r="F156" s="248"/>
      <c r="G156" s="180"/>
      <c r="H156" s="244"/>
      <c r="I156" s="107"/>
      <c r="J156" s="281"/>
      <c r="K156" s="126" t="s">
        <v>62</v>
      </c>
      <c r="L156" s="132">
        <v>14.423824412700002</v>
      </c>
      <c r="M156" s="285"/>
      <c r="N156" s="7">
        <f t="shared" si="9"/>
        <v>-4.12700002172528E-7</v>
      </c>
      <c r="O156" s="144">
        <v>14.423824412700002</v>
      </c>
      <c r="P156" s="34">
        <v>0</v>
      </c>
      <c r="Q156" s="5">
        <v>0</v>
      </c>
      <c r="R156" s="5">
        <v>0</v>
      </c>
      <c r="S156" s="5">
        <v>0</v>
      </c>
      <c r="T156" s="46">
        <v>0</v>
      </c>
      <c r="U156" s="220">
        <f t="shared" si="10"/>
        <v>14.423824</v>
      </c>
    </row>
    <row r="157" spans="1:21" x14ac:dyDescent="0.3">
      <c r="A157" s="2">
        <v>5842</v>
      </c>
      <c r="B157" s="2" t="s">
        <v>2</v>
      </c>
      <c r="C157" s="2" t="s">
        <v>4</v>
      </c>
      <c r="D157" s="110">
        <v>9.9100289999999998</v>
      </c>
      <c r="E157" s="122" t="s">
        <v>201</v>
      </c>
      <c r="F157" s="248">
        <v>9.9100289999999998</v>
      </c>
      <c r="G157" s="180"/>
      <c r="H157" s="244"/>
      <c r="I157" s="107"/>
      <c r="J157" s="281"/>
      <c r="K157" s="126"/>
      <c r="L157" s="127"/>
      <c r="M157" s="285"/>
      <c r="N157" s="7">
        <f t="shared" si="9"/>
        <v>9.9100289999999998</v>
      </c>
      <c r="O157" s="144">
        <v>0</v>
      </c>
      <c r="P157" s="34">
        <v>0</v>
      </c>
      <c r="Q157" s="5">
        <v>0</v>
      </c>
      <c r="R157" s="5">
        <v>2.2777001592000001</v>
      </c>
      <c r="S157" s="5">
        <v>7.3541978552999998</v>
      </c>
      <c r="T157" s="46">
        <v>0</v>
      </c>
      <c r="U157" s="220">
        <f t="shared" si="10"/>
        <v>0.2781309855000007</v>
      </c>
    </row>
    <row r="158" spans="1:21" x14ac:dyDescent="0.3">
      <c r="A158" s="2">
        <v>5843</v>
      </c>
      <c r="B158" s="2" t="s">
        <v>2</v>
      </c>
      <c r="C158" s="2" t="s">
        <v>4</v>
      </c>
      <c r="D158" s="110">
        <v>14.300632</v>
      </c>
      <c r="E158" s="122" t="s">
        <v>201</v>
      </c>
      <c r="F158" s="248">
        <v>14.300632</v>
      </c>
      <c r="G158" s="180"/>
      <c r="H158" s="244"/>
      <c r="I158" s="107"/>
      <c r="J158" s="281"/>
      <c r="K158" s="126"/>
      <c r="L158" s="127"/>
      <c r="M158" s="285"/>
      <c r="N158" s="7">
        <f t="shared" si="9"/>
        <v>7.4804858841000001</v>
      </c>
      <c r="O158" s="144">
        <v>6.8201461159000001</v>
      </c>
      <c r="P158" s="34">
        <v>5.4808974497000005</v>
      </c>
      <c r="Q158" s="5">
        <v>0</v>
      </c>
      <c r="R158" s="5">
        <v>2.4648978597000002</v>
      </c>
      <c r="S158" s="5">
        <v>11.8357348051</v>
      </c>
      <c r="T158" s="46">
        <v>0</v>
      </c>
      <c r="U158" s="220">
        <f t="shared" si="10"/>
        <v>-6.6479999993873662E-7</v>
      </c>
    </row>
    <row r="159" spans="1:21" x14ac:dyDescent="0.3">
      <c r="A159" s="2">
        <v>5844</v>
      </c>
      <c r="B159" s="2" t="s">
        <v>2</v>
      </c>
      <c r="C159" s="2" t="s">
        <v>4</v>
      </c>
      <c r="D159" s="110">
        <v>23.009644000000002</v>
      </c>
      <c r="E159" s="122" t="s">
        <v>201</v>
      </c>
      <c r="F159" s="248">
        <v>23.009644000000002</v>
      </c>
      <c r="G159" s="180"/>
      <c r="H159" s="244"/>
      <c r="I159" s="107"/>
      <c r="J159" s="281"/>
      <c r="K159" s="126"/>
      <c r="L159" s="127"/>
      <c r="M159" s="285"/>
      <c r="N159" s="7">
        <f t="shared" si="9"/>
        <v>23.009644000000002</v>
      </c>
      <c r="O159" s="144">
        <v>0</v>
      </c>
      <c r="P159" s="34">
        <v>0.41947287130000005</v>
      </c>
      <c r="Q159" s="5">
        <v>0</v>
      </c>
      <c r="R159" s="5">
        <v>1.9340008462</v>
      </c>
      <c r="S159" s="5">
        <v>21.075643775900001</v>
      </c>
      <c r="T159" s="46">
        <v>0</v>
      </c>
      <c r="U159" s="220">
        <f t="shared" si="10"/>
        <v>-6.2209999995843646E-7</v>
      </c>
    </row>
    <row r="160" spans="1:21" x14ac:dyDescent="0.3">
      <c r="A160" s="2">
        <v>5848</v>
      </c>
      <c r="B160" s="2" t="s">
        <v>2</v>
      </c>
      <c r="C160" s="2" t="s">
        <v>4</v>
      </c>
      <c r="D160" s="110">
        <v>63.148319000000001</v>
      </c>
      <c r="E160" s="122" t="s">
        <v>202</v>
      </c>
      <c r="F160" s="248">
        <v>63.148319000000001</v>
      </c>
      <c r="G160" s="180"/>
      <c r="H160" s="244"/>
      <c r="I160" s="107"/>
      <c r="J160" s="281"/>
      <c r="K160" s="126"/>
      <c r="L160" s="127"/>
      <c r="M160" s="285"/>
      <c r="N160" s="7">
        <f t="shared" si="9"/>
        <v>4.3669999882922639E-7</v>
      </c>
      <c r="O160" s="144">
        <v>63.148318563300002</v>
      </c>
      <c r="P160" s="34">
        <v>63.148318563300002</v>
      </c>
      <c r="Q160" s="5">
        <v>0</v>
      </c>
      <c r="R160" s="5">
        <v>0</v>
      </c>
      <c r="S160" s="5">
        <v>0</v>
      </c>
      <c r="T160" s="46">
        <v>0</v>
      </c>
      <c r="U160" s="220">
        <f t="shared" si="10"/>
        <v>63.148319000000001</v>
      </c>
    </row>
    <row r="161" spans="1:22" x14ac:dyDescent="0.3">
      <c r="A161" s="2">
        <v>5849</v>
      </c>
      <c r="B161" s="2" t="s">
        <v>2</v>
      </c>
      <c r="C161" s="2" t="s">
        <v>4</v>
      </c>
      <c r="D161" s="110">
        <v>41.778750000000002</v>
      </c>
      <c r="E161" s="122" t="s">
        <v>202</v>
      </c>
      <c r="F161" s="248">
        <v>41.778750000000002</v>
      </c>
      <c r="G161" s="180"/>
      <c r="H161" s="244"/>
      <c r="I161" s="107"/>
      <c r="J161" s="281"/>
      <c r="K161" s="126"/>
      <c r="L161" s="127"/>
      <c r="M161" s="285"/>
      <c r="N161" s="7">
        <f t="shared" si="9"/>
        <v>2.1000019501116185E-9</v>
      </c>
      <c r="O161" s="144">
        <v>41.7787499979</v>
      </c>
      <c r="P161" s="34">
        <v>41.7787499979</v>
      </c>
      <c r="Q161" s="5">
        <v>0</v>
      </c>
      <c r="R161" s="5">
        <v>0</v>
      </c>
      <c r="S161" s="5">
        <v>0</v>
      </c>
      <c r="T161" s="46">
        <v>0</v>
      </c>
      <c r="U161" s="220">
        <f t="shared" si="10"/>
        <v>41.778750000000002</v>
      </c>
    </row>
    <row r="162" spans="1:22" x14ac:dyDescent="0.3">
      <c r="A162" s="2">
        <v>5865</v>
      </c>
      <c r="B162" s="2" t="s">
        <v>2</v>
      </c>
      <c r="C162" s="2" t="s">
        <v>4</v>
      </c>
      <c r="D162" s="110">
        <v>43.024250000000002</v>
      </c>
      <c r="E162" s="122" t="s">
        <v>208</v>
      </c>
      <c r="F162" s="248">
        <v>43.024250000000002</v>
      </c>
      <c r="G162" s="180"/>
      <c r="H162" s="244"/>
      <c r="I162" s="107"/>
      <c r="J162" s="281"/>
      <c r="K162" s="126"/>
      <c r="L162" s="127"/>
      <c r="M162" s="285"/>
      <c r="N162" s="7">
        <f t="shared" si="9"/>
        <v>-7.6999953080303385E-9</v>
      </c>
      <c r="O162" s="144">
        <v>43.024250007699997</v>
      </c>
      <c r="P162" s="34">
        <v>0</v>
      </c>
      <c r="Q162" s="5">
        <v>0.21130257620000001</v>
      </c>
      <c r="R162" s="5">
        <v>25.3961171849</v>
      </c>
      <c r="S162" s="5">
        <v>17.416829956299999</v>
      </c>
      <c r="T162" s="46">
        <v>0</v>
      </c>
      <c r="U162" s="220">
        <f t="shared" si="10"/>
        <v>2.8260000561886045E-7</v>
      </c>
    </row>
    <row r="163" spans="1:22" x14ac:dyDescent="0.3">
      <c r="A163" s="2">
        <v>5868</v>
      </c>
      <c r="B163" s="2" t="s">
        <v>2</v>
      </c>
      <c r="C163" s="2" t="s">
        <v>4</v>
      </c>
      <c r="D163" s="110">
        <v>45.175255999999997</v>
      </c>
      <c r="E163" s="122" t="s">
        <v>207</v>
      </c>
      <c r="F163" s="248">
        <v>45.175255999999997</v>
      </c>
      <c r="G163" s="180"/>
      <c r="H163" s="244"/>
      <c r="I163" s="107"/>
      <c r="J163" s="281">
        <v>1.6356581631</v>
      </c>
      <c r="K163" s="126"/>
      <c r="L163" s="127"/>
      <c r="M163" s="285">
        <v>28.039002549799999</v>
      </c>
      <c r="N163" s="7">
        <f t="shared" si="9"/>
        <v>17.136254074099995</v>
      </c>
      <c r="O163" s="144">
        <v>28.039001925900003</v>
      </c>
      <c r="P163" s="34">
        <v>0</v>
      </c>
      <c r="Q163" s="5">
        <v>0</v>
      </c>
      <c r="R163" s="5">
        <v>0</v>
      </c>
      <c r="S163" s="5">
        <v>1.2357969988000002</v>
      </c>
      <c r="T163" s="46">
        <v>0</v>
      </c>
      <c r="U163" s="220">
        <f t="shared" si="10"/>
        <v>43.939459001199999</v>
      </c>
    </row>
    <row r="164" spans="1:22" x14ac:dyDescent="0.3">
      <c r="A164" s="2">
        <v>5873</v>
      </c>
      <c r="B164" s="2" t="s">
        <v>2</v>
      </c>
      <c r="C164" s="2" t="s">
        <v>4</v>
      </c>
      <c r="D164" s="110">
        <v>66.981966</v>
      </c>
      <c r="E164" s="122" t="s">
        <v>209</v>
      </c>
      <c r="F164" s="248">
        <v>66.981966</v>
      </c>
      <c r="G164" s="180"/>
      <c r="H164" s="244"/>
      <c r="I164" s="107">
        <v>4.8963229745999994</v>
      </c>
      <c r="J164" s="281"/>
      <c r="K164" s="126"/>
      <c r="L164" s="127"/>
      <c r="M164" s="285"/>
      <c r="N164" s="7">
        <f t="shared" si="9"/>
        <v>21.188346554999995</v>
      </c>
      <c r="O164" s="144">
        <v>45.793619445000004</v>
      </c>
      <c r="P164" s="34">
        <v>34.5055596005</v>
      </c>
      <c r="Q164" s="5">
        <v>17.965761845300001</v>
      </c>
      <c r="R164" s="5">
        <v>14.598361296699998</v>
      </c>
      <c r="S164" s="5">
        <v>18.287708992199999</v>
      </c>
      <c r="T164" s="46">
        <v>0</v>
      </c>
      <c r="U164" s="220">
        <f t="shared" si="10"/>
        <v>16.130133865800005</v>
      </c>
    </row>
    <row r="165" spans="1:22" x14ac:dyDescent="0.3">
      <c r="A165" s="2">
        <v>5875</v>
      </c>
      <c r="B165" s="2" t="s">
        <v>2</v>
      </c>
      <c r="C165" s="2" t="s">
        <v>4</v>
      </c>
      <c r="D165" s="110">
        <v>98.552042999999998</v>
      </c>
      <c r="E165" s="122" t="s">
        <v>207</v>
      </c>
      <c r="F165" s="248">
        <v>98.552042999999998</v>
      </c>
      <c r="G165" s="180"/>
      <c r="H165" s="244"/>
      <c r="I165" s="107">
        <v>34.130509145700003</v>
      </c>
      <c r="J165" s="281">
        <v>2.4064483862000001</v>
      </c>
      <c r="K165" s="126"/>
      <c r="L165" s="127"/>
      <c r="M165" s="285"/>
      <c r="N165" s="7">
        <f t="shared" si="9"/>
        <v>98.552042999999998</v>
      </c>
      <c r="O165" s="144">
        <v>0</v>
      </c>
      <c r="P165" s="34">
        <v>0</v>
      </c>
      <c r="Q165" s="5">
        <v>0</v>
      </c>
      <c r="R165" s="5">
        <v>0</v>
      </c>
      <c r="S165" s="5">
        <v>0</v>
      </c>
      <c r="T165" s="46">
        <v>0</v>
      </c>
      <c r="U165" s="220">
        <f t="shared" si="10"/>
        <v>98.552042999999998</v>
      </c>
    </row>
    <row r="166" spans="1:22" x14ac:dyDescent="0.3">
      <c r="A166" s="2">
        <v>5880</v>
      </c>
      <c r="B166" s="2" t="s">
        <v>2</v>
      </c>
      <c r="C166" s="2" t="s">
        <v>4</v>
      </c>
      <c r="D166" s="110">
        <v>35.035335000000003</v>
      </c>
      <c r="E166" s="122" t="s">
        <v>210</v>
      </c>
      <c r="F166" s="248">
        <v>35.035335000000003</v>
      </c>
      <c r="G166" s="180"/>
      <c r="H166" s="244"/>
      <c r="I166" s="107"/>
      <c r="J166" s="281"/>
      <c r="K166" s="126"/>
      <c r="L166" s="127"/>
      <c r="M166" s="285"/>
      <c r="N166" s="7">
        <f t="shared" si="9"/>
        <v>35.035335000000003</v>
      </c>
      <c r="O166" s="144">
        <v>0</v>
      </c>
      <c r="P166" s="34">
        <v>0</v>
      </c>
      <c r="Q166" s="5">
        <v>0</v>
      </c>
      <c r="R166" s="5">
        <v>8.7141259684000012</v>
      </c>
      <c r="S166" s="5">
        <v>0</v>
      </c>
      <c r="T166" s="46">
        <v>0</v>
      </c>
      <c r="U166" s="220">
        <f t="shared" si="10"/>
        <v>26.321209031600002</v>
      </c>
    </row>
    <row r="167" spans="1:22" x14ac:dyDescent="0.3">
      <c r="A167" s="2">
        <v>5881</v>
      </c>
      <c r="B167" s="2" t="s">
        <v>2</v>
      </c>
      <c r="C167" s="2" t="s">
        <v>4</v>
      </c>
      <c r="D167" s="110">
        <v>15.809590999999999</v>
      </c>
      <c r="E167" s="122" t="s">
        <v>204</v>
      </c>
      <c r="F167" s="248">
        <v>15.809590999999999</v>
      </c>
      <c r="G167" s="180"/>
      <c r="H167" s="244"/>
      <c r="I167" s="107"/>
      <c r="J167" s="281"/>
      <c r="K167" s="126"/>
      <c r="L167" s="127"/>
      <c r="M167" s="285"/>
      <c r="N167" s="7">
        <f t="shared" si="9"/>
        <v>-2.1170000152892499E-7</v>
      </c>
      <c r="O167" s="144">
        <v>15.809591211700001</v>
      </c>
      <c r="P167" s="34">
        <v>0</v>
      </c>
      <c r="Q167" s="5">
        <v>4.6034026645999999</v>
      </c>
      <c r="R167" s="5">
        <v>10.162213877300001</v>
      </c>
      <c r="S167" s="5">
        <v>0</v>
      </c>
      <c r="T167" s="46">
        <v>1.0439747042</v>
      </c>
      <c r="U167" s="220">
        <f t="shared" si="10"/>
        <v>-2.4610000259883691E-7</v>
      </c>
    </row>
    <row r="168" spans="1:22" x14ac:dyDescent="0.3">
      <c r="A168" s="2">
        <v>5882</v>
      </c>
      <c r="B168" s="2" t="s">
        <v>2</v>
      </c>
      <c r="C168" s="2" t="s">
        <v>4</v>
      </c>
      <c r="D168" s="110">
        <v>15.413131999999999</v>
      </c>
      <c r="E168" s="122" t="s">
        <v>204</v>
      </c>
      <c r="F168" s="248">
        <v>15.413131999999999</v>
      </c>
      <c r="G168" s="180"/>
      <c r="H168" s="244"/>
      <c r="I168" s="107"/>
      <c r="J168" s="281"/>
      <c r="K168" s="126"/>
      <c r="L168" s="127"/>
      <c r="M168" s="285"/>
      <c r="N168" s="7">
        <f t="shared" si="9"/>
        <v>3.977999973869828E-7</v>
      </c>
      <c r="O168" s="144">
        <v>15.413131602200002</v>
      </c>
      <c r="P168" s="34">
        <v>0</v>
      </c>
      <c r="Q168" s="5">
        <v>1.5735950968999999</v>
      </c>
      <c r="R168" s="5">
        <v>4.9274886916000007</v>
      </c>
      <c r="S168" s="5">
        <v>0.63295360940000001</v>
      </c>
      <c r="T168" s="46">
        <v>0</v>
      </c>
      <c r="U168" s="220">
        <f t="shared" si="10"/>
        <v>8.2790946020999989</v>
      </c>
    </row>
    <row r="169" spans="1:22" x14ac:dyDescent="0.3">
      <c r="A169" s="2">
        <v>5883</v>
      </c>
      <c r="B169" s="2" t="s">
        <v>2</v>
      </c>
      <c r="C169" s="2" t="s">
        <v>4</v>
      </c>
      <c r="D169" s="110">
        <v>11.891831</v>
      </c>
      <c r="E169" s="122" t="s">
        <v>204</v>
      </c>
      <c r="F169" s="248">
        <v>11.891831</v>
      </c>
      <c r="G169" s="180"/>
      <c r="H169" s="244"/>
      <c r="I169" s="107"/>
      <c r="J169" s="281"/>
      <c r="K169" s="126"/>
      <c r="L169" s="127"/>
      <c r="M169" s="285"/>
      <c r="N169" s="7">
        <f t="shared" si="9"/>
        <v>-2.1530000005043348E-7</v>
      </c>
      <c r="O169" s="144">
        <v>11.8918312153</v>
      </c>
      <c r="P169" s="34">
        <v>0</v>
      </c>
      <c r="Q169" s="5">
        <v>0</v>
      </c>
      <c r="R169" s="5">
        <v>0</v>
      </c>
      <c r="S169" s="5">
        <v>11.891831569400001</v>
      </c>
      <c r="T169" s="46">
        <v>0</v>
      </c>
      <c r="U169" s="220">
        <f t="shared" si="10"/>
        <v>-5.6940000092708942E-7</v>
      </c>
    </row>
    <row r="170" spans="1:22" x14ac:dyDescent="0.3">
      <c r="A170" s="2">
        <v>5884</v>
      </c>
      <c r="B170" s="2" t="s">
        <v>2</v>
      </c>
      <c r="C170" s="2" t="s">
        <v>4</v>
      </c>
      <c r="D170" s="110">
        <v>6.2205810000000001</v>
      </c>
      <c r="E170" s="122" t="s">
        <v>204</v>
      </c>
      <c r="F170" s="248">
        <v>6.2205810000000001</v>
      </c>
      <c r="G170" s="180"/>
      <c r="H170" s="244"/>
      <c r="I170" s="107"/>
      <c r="J170" s="281"/>
      <c r="K170" s="126"/>
      <c r="L170" s="127"/>
      <c r="M170" s="285"/>
      <c r="N170" s="7">
        <f t="shared" si="9"/>
        <v>-2.3399999271589422E-8</v>
      </c>
      <c r="O170" s="144">
        <v>6.2205810233999994</v>
      </c>
      <c r="P170" s="34">
        <v>0</v>
      </c>
      <c r="Q170" s="5">
        <v>0</v>
      </c>
      <c r="R170" s="5">
        <v>0</v>
      </c>
      <c r="S170" s="5">
        <v>3.0818689345000001</v>
      </c>
      <c r="T170" s="46">
        <v>0</v>
      </c>
      <c r="U170" s="220">
        <f t="shared" si="10"/>
        <v>3.1387120655</v>
      </c>
    </row>
    <row r="171" spans="1:22" x14ac:dyDescent="0.3">
      <c r="A171" s="2">
        <v>5885</v>
      </c>
      <c r="B171" s="2" t="s">
        <v>2</v>
      </c>
      <c r="C171" s="2" t="s">
        <v>4</v>
      </c>
      <c r="D171" s="110">
        <v>9.3418899999999994</v>
      </c>
      <c r="E171" s="122" t="s">
        <v>199</v>
      </c>
      <c r="F171" s="248">
        <v>9.3418899999999994</v>
      </c>
      <c r="G171" s="180"/>
      <c r="H171" s="244"/>
      <c r="I171" s="107"/>
      <c r="J171" s="281"/>
      <c r="K171" s="126"/>
      <c r="L171" s="127"/>
      <c r="M171" s="285"/>
      <c r="N171" s="7">
        <f t="shared" si="9"/>
        <v>2.7579999795079857E-7</v>
      </c>
      <c r="O171" s="144">
        <v>9.3418897242000014</v>
      </c>
      <c r="P171" s="34">
        <v>0</v>
      </c>
      <c r="Q171" s="5">
        <v>0</v>
      </c>
      <c r="R171" s="5">
        <v>0</v>
      </c>
      <c r="S171" s="5">
        <v>0</v>
      </c>
      <c r="T171" s="46">
        <v>0</v>
      </c>
      <c r="U171" s="220">
        <f t="shared" si="10"/>
        <v>9.3418899999999994</v>
      </c>
    </row>
    <row r="172" spans="1:22" x14ac:dyDescent="0.3">
      <c r="A172" s="56" t="s">
        <v>63</v>
      </c>
      <c r="B172" s="56" t="s">
        <v>2</v>
      </c>
      <c r="C172" s="56"/>
      <c r="D172" s="31">
        <f>SUM(D132:D171)</f>
        <v>1036.4986979999999</v>
      </c>
      <c r="E172" s="31"/>
      <c r="F172" s="31">
        <f>SUM(F132:F171)</f>
        <v>985.63693000000012</v>
      </c>
      <c r="G172" s="31"/>
      <c r="H172" s="31">
        <f>SUM(H132:H171)</f>
        <v>0</v>
      </c>
      <c r="I172" s="31">
        <f>SUM(I132:I171)</f>
        <v>39.808113493600004</v>
      </c>
      <c r="J172" s="31">
        <f>SUM(J132:J171)</f>
        <v>4.0421065492999997</v>
      </c>
      <c r="K172" s="31"/>
      <c r="L172" s="31">
        <f t="shared" ref="L172:U172" si="11">SUM(L132:L171)</f>
        <v>38.7806699705</v>
      </c>
      <c r="M172" s="31">
        <f t="shared" si="11"/>
        <v>45.274322704100001</v>
      </c>
      <c r="N172" s="31">
        <f t="shared" si="11"/>
        <v>462.09916260610009</v>
      </c>
      <c r="O172" s="31">
        <f t="shared" si="11"/>
        <v>574.39953539390001</v>
      </c>
      <c r="P172" s="31">
        <f t="shared" si="11"/>
        <v>221.2706492961</v>
      </c>
      <c r="Q172" s="31">
        <f t="shared" si="11"/>
        <v>81.43032370249999</v>
      </c>
      <c r="R172" s="31">
        <f t="shared" si="11"/>
        <v>122.67429043360002</v>
      </c>
      <c r="S172" s="31">
        <f t="shared" si="11"/>
        <v>277.77837385859993</v>
      </c>
      <c r="T172" s="31">
        <f t="shared" si="11"/>
        <v>1.3609433753</v>
      </c>
      <c r="U172" s="31">
        <f t="shared" si="11"/>
        <v>553.25476663000018</v>
      </c>
    </row>
    <row r="173" spans="1:22" ht="28.8" x14ac:dyDescent="0.3">
      <c r="A173" s="158"/>
      <c r="B173" s="158"/>
      <c r="C173" s="158"/>
      <c r="D173" s="26"/>
      <c r="E173" s="26"/>
      <c r="F173" s="26"/>
      <c r="G173" s="26"/>
      <c r="H173" s="161"/>
      <c r="I173" s="26"/>
      <c r="J173" s="26"/>
      <c r="K173" s="26"/>
      <c r="L173" s="26"/>
      <c r="M173" s="162"/>
      <c r="N173" s="26"/>
      <c r="O173" s="161"/>
      <c r="P173" s="26"/>
      <c r="Q173" s="301" t="s">
        <v>48</v>
      </c>
      <c r="R173" s="302"/>
      <c r="S173" s="302"/>
      <c r="T173" s="167" t="s">
        <v>52</v>
      </c>
      <c r="U173" s="198"/>
      <c r="V173" s="76" t="s">
        <v>92</v>
      </c>
    </row>
    <row r="174" spans="1:22" ht="28.8" x14ac:dyDescent="0.3">
      <c r="A174" s="158"/>
      <c r="B174" s="158"/>
      <c r="C174" s="158"/>
      <c r="D174" s="26"/>
      <c r="E174" s="26"/>
      <c r="F174" s="26"/>
      <c r="G174" s="26"/>
      <c r="H174" s="161"/>
      <c r="I174" s="26"/>
      <c r="J174" s="26"/>
      <c r="K174" s="26"/>
      <c r="L174" s="26"/>
      <c r="M174" s="162"/>
      <c r="N174" s="26"/>
      <c r="O174" s="161"/>
      <c r="P174" s="26"/>
      <c r="Q174" s="8" t="s">
        <v>49</v>
      </c>
      <c r="R174" s="8" t="s">
        <v>50</v>
      </c>
      <c r="S174" s="8" t="s">
        <v>51</v>
      </c>
      <c r="T174" s="168" t="s">
        <v>53</v>
      </c>
      <c r="U174" s="202" t="s">
        <v>54</v>
      </c>
    </row>
    <row r="175" spans="1:22" x14ac:dyDescent="0.3">
      <c r="A175" s="40">
        <v>6892</v>
      </c>
      <c r="B175" s="40" t="s">
        <v>46</v>
      </c>
      <c r="C175" s="40" t="s">
        <v>5</v>
      </c>
      <c r="D175" s="39">
        <v>11.020930999999999</v>
      </c>
      <c r="E175" s="123" t="s">
        <v>199</v>
      </c>
      <c r="F175" s="258">
        <v>11.020930999999999</v>
      </c>
      <c r="G175" s="171"/>
      <c r="H175" s="253"/>
      <c r="I175" s="53">
        <v>1.5760763311999999</v>
      </c>
      <c r="J175" s="283"/>
      <c r="K175" s="129"/>
      <c r="L175" s="130"/>
      <c r="M175" s="73"/>
      <c r="N175" s="7">
        <f t="shared" ref="N175" si="12">D175-O175</f>
        <v>3.3579822269999999</v>
      </c>
      <c r="O175" s="138">
        <v>7.6629487729999992</v>
      </c>
      <c r="P175" s="142">
        <v>0</v>
      </c>
      <c r="Q175" s="152">
        <v>0</v>
      </c>
      <c r="R175" s="151">
        <v>0</v>
      </c>
      <c r="S175" s="151">
        <v>0</v>
      </c>
      <c r="T175" s="166">
        <v>0</v>
      </c>
      <c r="U175" s="220">
        <f t="shared" ref="U175" si="13">D175-(Q175+R175+S175+T175)</f>
        <v>11.020930999999999</v>
      </c>
    </row>
    <row r="176" spans="1:22" x14ac:dyDescent="0.3">
      <c r="A176" s="56" t="s">
        <v>63</v>
      </c>
      <c r="B176" s="56" t="s">
        <v>46</v>
      </c>
      <c r="C176" s="56"/>
      <c r="D176" s="31">
        <f>SUM(D175:D175)</f>
        <v>11.020930999999999</v>
      </c>
      <c r="E176" s="31"/>
      <c r="F176" s="31">
        <f>SUM(F175:F175)</f>
        <v>11.020930999999999</v>
      </c>
      <c r="G176" s="31"/>
      <c r="H176" s="31">
        <f>SUM(H175:H175)</f>
        <v>0</v>
      </c>
      <c r="I176" s="31">
        <f>SUM(I175:I175)</f>
        <v>1.5760763311999999</v>
      </c>
      <c r="J176" s="31">
        <f>SUM(J175:J175)</f>
        <v>0</v>
      </c>
      <c r="K176" s="31"/>
      <c r="L176" s="31">
        <f t="shared" ref="L176:U176" si="14">SUM(L175:L175)</f>
        <v>0</v>
      </c>
      <c r="M176" s="31">
        <f t="shared" si="14"/>
        <v>0</v>
      </c>
      <c r="N176" s="31">
        <f t="shared" si="14"/>
        <v>3.3579822269999999</v>
      </c>
      <c r="O176" s="31">
        <f t="shared" si="14"/>
        <v>7.6629487729999992</v>
      </c>
      <c r="P176" s="31">
        <f t="shared" si="14"/>
        <v>0</v>
      </c>
      <c r="Q176" s="31">
        <f t="shared" si="14"/>
        <v>0</v>
      </c>
      <c r="R176" s="31">
        <f t="shared" si="14"/>
        <v>0</v>
      </c>
      <c r="S176" s="31">
        <f t="shared" si="14"/>
        <v>0</v>
      </c>
      <c r="T176" s="31">
        <f t="shared" si="14"/>
        <v>0</v>
      </c>
      <c r="U176" s="31">
        <f t="shared" si="14"/>
        <v>11.020930999999999</v>
      </c>
    </row>
    <row r="177" spans="1:21" x14ac:dyDescent="0.3">
      <c r="A177" s="40"/>
      <c r="B177" s="40"/>
      <c r="C177" s="40"/>
      <c r="D177" s="39"/>
      <c r="E177" s="123"/>
      <c r="F177" s="60"/>
      <c r="G177" s="180"/>
      <c r="H177" s="181"/>
      <c r="I177" s="53"/>
      <c r="J177" s="62"/>
      <c r="K177" s="126"/>
      <c r="L177" s="127"/>
      <c r="M177" s="85"/>
      <c r="N177" s="7"/>
      <c r="O177" s="144"/>
      <c r="P177" s="142"/>
      <c r="Q177" s="5"/>
      <c r="R177" s="151"/>
      <c r="S177" s="151"/>
      <c r="T177" s="166"/>
      <c r="U177" s="153"/>
    </row>
    <row r="178" spans="1:21" x14ac:dyDescent="0.3">
      <c r="A178" s="40"/>
      <c r="B178" s="40"/>
      <c r="C178" s="40"/>
      <c r="D178" s="39"/>
      <c r="E178" s="123"/>
      <c r="F178" s="60"/>
      <c r="G178" s="171"/>
      <c r="H178" s="172"/>
      <c r="I178" s="53"/>
      <c r="J178" s="63"/>
      <c r="K178" s="129"/>
      <c r="L178" s="130"/>
      <c r="M178" s="73"/>
      <c r="N178" s="7"/>
      <c r="O178" s="144"/>
      <c r="P178" s="142"/>
      <c r="Q178" s="5"/>
      <c r="R178" s="151"/>
      <c r="S178" s="151"/>
      <c r="T178" s="166"/>
      <c r="U178" s="153"/>
    </row>
    <row r="179" spans="1:21" x14ac:dyDescent="0.3">
      <c r="A179" s="40"/>
      <c r="B179" s="40"/>
      <c r="C179" s="40"/>
      <c r="D179" s="39"/>
      <c r="E179" s="123"/>
      <c r="F179" s="60"/>
      <c r="G179" s="174"/>
      <c r="H179" s="176"/>
      <c r="I179" s="53"/>
      <c r="J179" s="62"/>
      <c r="K179" s="129"/>
      <c r="L179" s="130"/>
      <c r="M179" s="73"/>
      <c r="N179" s="7"/>
      <c r="O179" s="138"/>
      <c r="P179" s="34"/>
      <c r="Q179" s="5"/>
      <c r="R179" s="151"/>
      <c r="S179" s="151"/>
      <c r="T179" s="166"/>
      <c r="U179" s="153"/>
    </row>
    <row r="180" spans="1:21" x14ac:dyDescent="0.3">
      <c r="A180" s="40"/>
      <c r="B180" s="40"/>
      <c r="C180" s="40"/>
      <c r="D180" s="39"/>
      <c r="E180" s="123"/>
      <c r="F180" s="60"/>
      <c r="G180" s="171"/>
      <c r="H180" s="172"/>
      <c r="I180" s="53"/>
      <c r="J180" s="63"/>
      <c r="K180" s="129"/>
      <c r="L180" s="130"/>
      <c r="M180" s="73"/>
      <c r="N180" s="7"/>
      <c r="O180" s="144"/>
      <c r="P180" s="146"/>
      <c r="Q180" s="152"/>
      <c r="R180" s="151"/>
      <c r="S180" s="151"/>
      <c r="T180" s="166"/>
      <c r="U180" s="153"/>
    </row>
    <row r="181" spans="1:21" x14ac:dyDescent="0.3">
      <c r="A181" s="40"/>
      <c r="B181" s="40"/>
      <c r="C181" s="40"/>
      <c r="D181" s="39"/>
      <c r="E181" s="123"/>
      <c r="F181" s="60"/>
      <c r="G181" s="174"/>
      <c r="H181" s="176"/>
      <c r="I181" s="53"/>
      <c r="J181" s="64"/>
      <c r="K181" s="126"/>
      <c r="L181" s="127"/>
      <c r="M181" s="85"/>
      <c r="N181" s="7"/>
      <c r="O181" s="144"/>
      <c r="P181" s="34"/>
      <c r="Q181" s="5"/>
      <c r="R181" s="151"/>
      <c r="S181" s="151"/>
      <c r="T181" s="166"/>
      <c r="U181" s="153"/>
    </row>
    <row r="182" spans="1:21" x14ac:dyDescent="0.3">
      <c r="A182" s="40"/>
      <c r="B182" s="40"/>
      <c r="C182" s="40"/>
      <c r="D182" s="39"/>
      <c r="E182" s="123"/>
      <c r="F182" s="60"/>
      <c r="G182" s="171"/>
      <c r="H182" s="172"/>
      <c r="I182" s="53"/>
      <c r="J182" s="63"/>
      <c r="K182" s="126"/>
      <c r="L182" s="127"/>
      <c r="M182" s="71"/>
      <c r="N182" s="7"/>
      <c r="O182" s="144"/>
      <c r="P182" s="142"/>
      <c r="Q182" s="5"/>
      <c r="R182" s="151"/>
      <c r="S182" s="151"/>
      <c r="T182" s="166"/>
      <c r="U182" s="153"/>
    </row>
    <row r="183" spans="1:21" x14ac:dyDescent="0.3">
      <c r="A183" s="40"/>
      <c r="B183" s="40"/>
      <c r="C183" s="40"/>
      <c r="D183" s="39"/>
      <c r="E183" s="123"/>
      <c r="F183" s="60"/>
      <c r="G183" s="180"/>
      <c r="H183" s="181"/>
      <c r="I183" s="53"/>
      <c r="J183" s="62"/>
      <c r="K183" s="126"/>
      <c r="L183" s="127"/>
      <c r="M183" s="71"/>
      <c r="N183" s="7"/>
      <c r="O183" s="144"/>
      <c r="P183" s="34"/>
      <c r="Q183" s="5"/>
      <c r="R183" s="151"/>
      <c r="S183" s="151"/>
      <c r="T183" s="166"/>
      <c r="U183" s="153"/>
    </row>
    <row r="184" spans="1:21" x14ac:dyDescent="0.3">
      <c r="A184" s="40"/>
      <c r="B184" s="40"/>
      <c r="C184" s="40"/>
      <c r="D184" s="39"/>
      <c r="E184" s="123"/>
      <c r="F184" s="60"/>
      <c r="G184" s="180"/>
      <c r="H184" s="181"/>
      <c r="I184" s="53"/>
      <c r="J184" s="62"/>
      <c r="K184" s="126"/>
      <c r="L184" s="127"/>
      <c r="M184" s="71"/>
      <c r="N184" s="7"/>
      <c r="O184" s="144"/>
      <c r="P184" s="142"/>
      <c r="Q184" s="5"/>
      <c r="R184" s="151"/>
      <c r="S184" s="151"/>
      <c r="T184" s="166"/>
      <c r="U184" s="153"/>
    </row>
    <row r="185" spans="1:21" x14ac:dyDescent="0.3">
      <c r="A185" s="40"/>
      <c r="B185" s="40"/>
      <c r="C185" s="40"/>
      <c r="D185" s="39"/>
      <c r="E185" s="123"/>
      <c r="F185" s="60"/>
      <c r="G185" s="174"/>
      <c r="H185" s="176"/>
      <c r="I185" s="53"/>
      <c r="J185" s="62"/>
      <c r="K185" s="126"/>
      <c r="L185" s="127"/>
      <c r="M185" s="85"/>
      <c r="N185" s="7"/>
      <c r="O185" s="144"/>
      <c r="P185" s="146"/>
      <c r="Q185" s="152"/>
      <c r="R185" s="151"/>
      <c r="S185" s="151"/>
      <c r="T185" s="166"/>
      <c r="U185" s="153"/>
    </row>
    <row r="186" spans="1:21" x14ac:dyDescent="0.3">
      <c r="A186" s="40"/>
      <c r="B186" s="40"/>
      <c r="C186" s="40"/>
      <c r="D186" s="39"/>
      <c r="E186" s="123"/>
      <c r="F186" s="60"/>
      <c r="G186" s="171"/>
      <c r="H186" s="172"/>
      <c r="I186" s="53"/>
      <c r="J186" s="63"/>
      <c r="K186" s="126"/>
      <c r="L186" s="127"/>
      <c r="M186" s="85"/>
      <c r="N186" s="7"/>
      <c r="O186" s="138"/>
      <c r="P186" s="142"/>
      <c r="Q186" s="152"/>
      <c r="R186" s="151"/>
      <c r="S186" s="151"/>
      <c r="T186" s="166"/>
      <c r="U186" s="153"/>
    </row>
    <row r="187" spans="1:21" x14ac:dyDescent="0.3">
      <c r="A187" s="40"/>
      <c r="B187" s="40"/>
      <c r="C187" s="40"/>
      <c r="D187" s="39"/>
      <c r="E187" s="123"/>
      <c r="F187" s="60"/>
      <c r="G187" s="180"/>
      <c r="H187" s="181"/>
      <c r="I187" s="53"/>
      <c r="J187" s="62"/>
      <c r="K187" s="126"/>
      <c r="L187" s="127"/>
      <c r="M187" s="71"/>
      <c r="N187" s="7"/>
      <c r="O187" s="144"/>
      <c r="P187" s="34"/>
      <c r="Q187" s="152"/>
      <c r="R187" s="151"/>
      <c r="S187" s="151"/>
      <c r="T187" s="166"/>
      <c r="U187" s="153"/>
    </row>
    <row r="188" spans="1:21" x14ac:dyDescent="0.3">
      <c r="A188" s="40"/>
      <c r="B188" s="40"/>
      <c r="C188" s="40"/>
      <c r="D188" s="39"/>
      <c r="E188" s="123"/>
      <c r="F188" s="60"/>
      <c r="G188" s="180"/>
      <c r="H188" s="181"/>
      <c r="I188" s="53"/>
      <c r="J188" s="62"/>
      <c r="K188" s="126"/>
      <c r="L188" s="127"/>
      <c r="M188" s="71"/>
      <c r="N188" s="7"/>
      <c r="O188" s="144"/>
      <c r="P188" s="142"/>
      <c r="Q188" s="5"/>
      <c r="R188" s="151"/>
      <c r="S188" s="151"/>
      <c r="T188" s="166"/>
      <c r="U188" s="153"/>
    </row>
    <row r="189" spans="1:21" x14ac:dyDescent="0.3">
      <c r="A189" s="40"/>
      <c r="B189" s="40"/>
      <c r="C189" s="40"/>
      <c r="D189" s="39"/>
      <c r="E189" s="123"/>
      <c r="F189" s="60"/>
      <c r="G189" s="180"/>
      <c r="H189" s="181"/>
      <c r="I189" s="53"/>
      <c r="J189" s="62"/>
      <c r="K189" s="126"/>
      <c r="L189" s="127"/>
      <c r="M189" s="85"/>
      <c r="N189" s="7"/>
      <c r="O189" s="138"/>
      <c r="P189" s="142"/>
      <c r="Q189" s="152"/>
      <c r="R189" s="151"/>
      <c r="S189" s="151"/>
      <c r="T189" s="166"/>
      <c r="U189" s="153"/>
    </row>
    <row r="190" spans="1:21" x14ac:dyDescent="0.3">
      <c r="A190" s="40"/>
      <c r="B190" s="40"/>
      <c r="C190" s="40"/>
      <c r="D190" s="39"/>
      <c r="E190" s="123"/>
      <c r="F190" s="60"/>
      <c r="G190" s="180"/>
      <c r="H190" s="181"/>
      <c r="I190" s="53"/>
      <c r="J190" s="62"/>
      <c r="K190" s="126"/>
      <c r="L190" s="127"/>
      <c r="M190" s="71"/>
      <c r="N190" s="7"/>
      <c r="O190" s="138"/>
      <c r="P190" s="146"/>
      <c r="Q190" s="5"/>
      <c r="R190" s="151"/>
      <c r="S190" s="151"/>
      <c r="T190" s="166"/>
      <c r="U190" s="153"/>
    </row>
    <row r="191" spans="1:21" x14ac:dyDescent="0.3">
      <c r="A191" s="40"/>
      <c r="B191" s="40"/>
      <c r="C191" s="40"/>
      <c r="D191" s="39"/>
      <c r="E191" s="123"/>
      <c r="F191" s="60"/>
      <c r="G191" s="180"/>
      <c r="H191" s="181"/>
      <c r="I191" s="53"/>
      <c r="J191" s="62"/>
      <c r="K191" s="126"/>
      <c r="L191" s="127"/>
      <c r="M191" s="71"/>
      <c r="N191" s="7"/>
      <c r="O191" s="144"/>
      <c r="P191" s="146"/>
      <c r="Q191" s="152"/>
      <c r="R191" s="151"/>
      <c r="S191" s="151"/>
      <c r="T191" s="166"/>
      <c r="U191" s="153"/>
    </row>
    <row r="192" spans="1:21" x14ac:dyDescent="0.3">
      <c r="A192" s="40"/>
      <c r="B192" s="40"/>
      <c r="C192" s="40"/>
      <c r="D192" s="39"/>
      <c r="E192" s="123"/>
      <c r="F192" s="60"/>
      <c r="G192" s="180"/>
      <c r="H192" s="181"/>
      <c r="I192" s="53"/>
      <c r="J192" s="62"/>
      <c r="K192" s="126"/>
      <c r="L192" s="127"/>
      <c r="M192" s="71"/>
      <c r="N192" s="7"/>
      <c r="O192" s="144"/>
      <c r="P192" s="146"/>
      <c r="Q192" s="152"/>
      <c r="R192" s="151"/>
      <c r="S192" s="151"/>
      <c r="T192" s="166"/>
      <c r="U192" s="153"/>
    </row>
    <row r="193" spans="1:21" x14ac:dyDescent="0.3">
      <c r="A193" s="40"/>
      <c r="B193" s="40"/>
      <c r="C193" s="40"/>
      <c r="D193" s="39"/>
      <c r="E193" s="123"/>
      <c r="F193" s="60"/>
      <c r="G193" s="171"/>
      <c r="H193" s="172"/>
      <c r="I193" s="53"/>
      <c r="J193" s="63"/>
      <c r="K193" s="126"/>
      <c r="L193" s="127"/>
      <c r="M193" s="71"/>
      <c r="N193" s="7"/>
      <c r="O193" s="144"/>
      <c r="P193" s="146"/>
      <c r="Q193" s="5"/>
      <c r="R193" s="151"/>
      <c r="S193" s="151"/>
      <c r="T193" s="166"/>
      <c r="U193" s="153"/>
    </row>
    <row r="194" spans="1:21" x14ac:dyDescent="0.3">
      <c r="A194" s="40"/>
      <c r="B194" s="40"/>
      <c r="C194" s="40"/>
      <c r="D194" s="39"/>
      <c r="E194" s="123"/>
      <c r="F194" s="60"/>
      <c r="G194" s="180"/>
      <c r="H194" s="181"/>
      <c r="I194" s="53"/>
      <c r="J194" s="62"/>
      <c r="K194" s="126"/>
      <c r="L194" s="127"/>
      <c r="M194" s="71"/>
      <c r="N194" s="7"/>
      <c r="O194" s="144"/>
      <c r="P194" s="146"/>
      <c r="Q194" s="152"/>
      <c r="R194" s="151"/>
      <c r="S194" s="151"/>
      <c r="T194" s="166"/>
      <c r="U194" s="153"/>
    </row>
    <row r="195" spans="1:21" x14ac:dyDescent="0.3">
      <c r="A195" s="40"/>
      <c r="B195" s="40"/>
      <c r="C195" s="40"/>
      <c r="D195" s="39"/>
      <c r="E195" s="123"/>
      <c r="F195" s="60"/>
      <c r="G195" s="180"/>
      <c r="H195" s="181"/>
      <c r="I195" s="53"/>
      <c r="J195" s="62"/>
      <c r="K195" s="126"/>
      <c r="L195" s="127"/>
      <c r="M195" s="71"/>
      <c r="N195" s="7"/>
      <c r="O195" s="144"/>
      <c r="P195" s="142"/>
      <c r="Q195" s="5"/>
      <c r="R195" s="151"/>
      <c r="S195" s="151"/>
      <c r="T195" s="166"/>
      <c r="U195" s="153"/>
    </row>
    <row r="196" spans="1:21" x14ac:dyDescent="0.3">
      <c r="A196" s="40"/>
      <c r="B196" s="40"/>
      <c r="C196" s="40"/>
      <c r="D196" s="39"/>
      <c r="E196" s="122"/>
      <c r="F196" s="59"/>
      <c r="G196" s="171"/>
      <c r="H196" s="172"/>
      <c r="I196" s="53"/>
      <c r="J196" s="63"/>
      <c r="K196" s="126"/>
      <c r="L196" s="127"/>
      <c r="M196" s="71"/>
      <c r="N196" s="7"/>
      <c r="O196" s="138"/>
      <c r="P196" s="34"/>
      <c r="Q196" s="5"/>
      <c r="R196" s="151"/>
      <c r="S196" s="151"/>
      <c r="T196" s="166"/>
      <c r="U196" s="153"/>
    </row>
    <row r="197" spans="1:21" x14ac:dyDescent="0.3">
      <c r="A197" s="40"/>
      <c r="B197" s="40"/>
      <c r="C197" s="40"/>
      <c r="D197" s="39"/>
      <c r="E197" s="123"/>
      <c r="F197" s="60"/>
      <c r="G197" s="180"/>
      <c r="H197" s="181"/>
      <c r="I197" s="53"/>
      <c r="J197" s="62"/>
      <c r="K197" s="126"/>
      <c r="L197" s="127"/>
      <c r="M197" s="71"/>
      <c r="N197" s="7"/>
      <c r="O197" s="144"/>
      <c r="P197" s="146"/>
      <c r="Q197" s="152"/>
      <c r="R197" s="151"/>
      <c r="S197" s="151"/>
      <c r="T197" s="166"/>
      <c r="U197" s="153"/>
    </row>
    <row r="198" spans="1:21" x14ac:dyDescent="0.3">
      <c r="A198" s="40"/>
      <c r="B198" s="40"/>
      <c r="C198" s="40"/>
      <c r="D198" s="39"/>
      <c r="E198" s="123"/>
      <c r="F198" s="60"/>
      <c r="G198" s="174"/>
      <c r="H198" s="176"/>
      <c r="I198" s="53"/>
      <c r="J198" s="62"/>
      <c r="K198" s="126"/>
      <c r="L198" s="127"/>
      <c r="M198" s="85"/>
      <c r="N198" s="7"/>
      <c r="O198" s="138"/>
      <c r="P198" s="34"/>
      <c r="Q198" s="5"/>
      <c r="R198" s="151"/>
      <c r="S198" s="151"/>
      <c r="T198" s="166"/>
      <c r="U198" s="153"/>
    </row>
    <row r="199" spans="1:21" x14ac:dyDescent="0.3">
      <c r="A199" s="40"/>
      <c r="B199" s="40"/>
      <c r="C199" s="40"/>
      <c r="D199" s="39"/>
      <c r="E199" s="123"/>
      <c r="F199" s="60"/>
      <c r="G199" s="180"/>
      <c r="H199" s="181"/>
      <c r="I199" s="53"/>
      <c r="J199" s="62"/>
      <c r="K199" s="126"/>
      <c r="L199" s="127"/>
      <c r="M199" s="71"/>
      <c r="N199" s="7"/>
      <c r="O199" s="144"/>
      <c r="P199" s="146"/>
      <c r="Q199" s="5"/>
      <c r="R199" s="151"/>
      <c r="S199" s="151"/>
      <c r="T199" s="166"/>
      <c r="U199" s="153"/>
    </row>
    <row r="200" spans="1:21" x14ac:dyDescent="0.3">
      <c r="A200" s="40"/>
      <c r="B200" s="40"/>
      <c r="C200" s="40"/>
      <c r="D200" s="39"/>
      <c r="E200" s="123"/>
      <c r="F200" s="60"/>
      <c r="G200" s="171"/>
      <c r="H200" s="172"/>
      <c r="I200" s="53"/>
      <c r="J200" s="63"/>
      <c r="K200" s="126"/>
      <c r="L200" s="127"/>
      <c r="M200" s="71"/>
      <c r="N200" s="7"/>
      <c r="O200" s="138"/>
      <c r="P200" s="34"/>
      <c r="Q200" s="152"/>
      <c r="R200" s="151"/>
      <c r="S200" s="151"/>
      <c r="T200" s="166"/>
      <c r="U200" s="153"/>
    </row>
    <row r="201" spans="1:21" x14ac:dyDescent="0.3">
      <c r="A201" s="40"/>
      <c r="B201" s="40"/>
      <c r="C201" s="40"/>
      <c r="D201" s="39"/>
      <c r="E201" s="123"/>
      <c r="F201" s="60"/>
      <c r="G201" s="171"/>
      <c r="H201" s="172"/>
      <c r="I201" s="53"/>
      <c r="J201" s="63"/>
      <c r="K201" s="126"/>
      <c r="L201" s="127"/>
      <c r="M201" s="71"/>
      <c r="N201" s="7"/>
      <c r="O201" s="144"/>
      <c r="P201" s="142"/>
      <c r="Q201" s="5"/>
      <c r="R201" s="151"/>
      <c r="S201" s="151"/>
      <c r="T201" s="166"/>
      <c r="U201" s="153"/>
    </row>
    <row r="202" spans="1:21" x14ac:dyDescent="0.3">
      <c r="A202" s="40"/>
      <c r="B202" s="40"/>
      <c r="C202" s="40"/>
      <c r="D202" s="39"/>
      <c r="E202" s="123"/>
      <c r="F202" s="60"/>
      <c r="G202" s="180"/>
      <c r="H202" s="181"/>
      <c r="I202" s="53"/>
      <c r="J202" s="62"/>
      <c r="K202" s="131"/>
      <c r="L202" s="132"/>
      <c r="M202" s="85"/>
      <c r="N202" s="7"/>
      <c r="O202" s="144"/>
      <c r="P202" s="146"/>
      <c r="Q202" s="152"/>
      <c r="R202" s="151"/>
      <c r="S202" s="151"/>
      <c r="T202" s="166"/>
      <c r="U202" s="153"/>
    </row>
    <row r="203" spans="1:21" x14ac:dyDescent="0.3">
      <c r="A203" s="40"/>
      <c r="B203" s="40"/>
      <c r="C203" s="40"/>
      <c r="D203" s="39"/>
      <c r="E203" s="122"/>
      <c r="F203" s="59"/>
      <c r="G203" s="171"/>
      <c r="H203" s="172"/>
      <c r="I203" s="53"/>
      <c r="J203" s="63"/>
      <c r="K203" s="126"/>
      <c r="L203" s="127"/>
      <c r="M203" s="85"/>
      <c r="N203" s="7"/>
      <c r="O203" s="144"/>
      <c r="P203" s="146"/>
      <c r="Q203" s="5"/>
      <c r="R203" s="151"/>
      <c r="S203" s="151"/>
      <c r="T203" s="166"/>
      <c r="U203" s="153"/>
    </row>
    <row r="204" spans="1:21" x14ac:dyDescent="0.3">
      <c r="A204" s="40"/>
      <c r="B204" s="40"/>
      <c r="C204" s="40"/>
      <c r="D204" s="39"/>
      <c r="E204" s="123"/>
      <c r="F204" s="60"/>
      <c r="G204" s="180"/>
      <c r="H204" s="181"/>
      <c r="I204" s="53"/>
      <c r="J204" s="62"/>
      <c r="K204" s="129"/>
      <c r="L204" s="130"/>
      <c r="M204" s="73"/>
      <c r="N204" s="7"/>
      <c r="O204" s="144"/>
      <c r="P204" s="146"/>
      <c r="Q204" s="5"/>
      <c r="R204" s="151"/>
      <c r="S204" s="151"/>
      <c r="T204" s="166"/>
      <c r="U204" s="153"/>
    </row>
    <row r="205" spans="1:21" x14ac:dyDescent="0.3">
      <c r="A205" s="40"/>
      <c r="B205" s="40"/>
      <c r="C205" s="40"/>
      <c r="D205" s="39"/>
      <c r="E205" s="123"/>
      <c r="F205" s="60"/>
      <c r="G205" s="174"/>
      <c r="H205" s="176"/>
      <c r="I205" s="53"/>
      <c r="J205" s="62"/>
      <c r="K205" s="129"/>
      <c r="L205" s="130"/>
      <c r="M205" s="73"/>
      <c r="N205" s="7"/>
      <c r="O205" s="144"/>
      <c r="P205" s="142"/>
      <c r="Q205" s="152"/>
      <c r="R205" s="151"/>
      <c r="S205" s="151"/>
      <c r="T205" s="166"/>
      <c r="U205" s="153"/>
    </row>
    <row r="206" spans="1:21" x14ac:dyDescent="0.3">
      <c r="A206" s="40"/>
      <c r="B206" s="40"/>
      <c r="C206" s="40"/>
      <c r="D206" s="39"/>
      <c r="E206" s="123"/>
      <c r="F206" s="60"/>
      <c r="G206" s="180"/>
      <c r="H206" s="181"/>
      <c r="I206" s="53"/>
      <c r="J206" s="62"/>
      <c r="K206" s="129"/>
      <c r="L206" s="130"/>
      <c r="M206" s="73"/>
      <c r="N206" s="7"/>
      <c r="O206" s="138"/>
      <c r="P206" s="142"/>
      <c r="Q206" s="152"/>
      <c r="R206" s="151"/>
      <c r="S206" s="151"/>
      <c r="T206" s="166"/>
      <c r="U206" s="153"/>
    </row>
    <row r="207" spans="1:21" x14ac:dyDescent="0.3">
      <c r="A207" s="40"/>
      <c r="B207" s="40"/>
      <c r="C207" s="40"/>
      <c r="D207" s="39"/>
      <c r="E207" s="123"/>
      <c r="F207" s="60"/>
      <c r="G207" s="180"/>
      <c r="H207" s="181"/>
      <c r="I207" s="53"/>
      <c r="J207" s="62"/>
      <c r="K207" s="129"/>
      <c r="L207" s="130"/>
      <c r="M207" s="73"/>
      <c r="N207" s="7"/>
      <c r="O207" s="144"/>
      <c r="P207" s="146"/>
      <c r="Q207" s="5"/>
      <c r="R207" s="151"/>
      <c r="S207" s="151"/>
      <c r="T207" s="166"/>
      <c r="U207" s="153"/>
    </row>
    <row r="208" spans="1:21" x14ac:dyDescent="0.3">
      <c r="A208" s="40"/>
      <c r="B208" s="40"/>
      <c r="C208" s="40"/>
      <c r="D208" s="39"/>
      <c r="E208" s="123"/>
      <c r="F208" s="60"/>
      <c r="G208" s="180"/>
      <c r="H208" s="181"/>
      <c r="I208" s="53"/>
      <c r="J208" s="62"/>
      <c r="K208" s="131"/>
      <c r="L208" s="132"/>
      <c r="M208" s="85"/>
      <c r="N208" s="7"/>
      <c r="O208" s="144"/>
      <c r="P208" s="34"/>
      <c r="Q208" s="5"/>
      <c r="R208" s="151"/>
      <c r="S208" s="151"/>
      <c r="T208" s="166"/>
      <c r="U208" s="153"/>
    </row>
    <row r="209" spans="1:21" x14ac:dyDescent="0.3">
      <c r="A209" s="40"/>
      <c r="B209" s="40"/>
      <c r="C209" s="40"/>
      <c r="D209" s="39"/>
      <c r="E209" s="122"/>
      <c r="F209" s="59"/>
      <c r="G209" s="171"/>
      <c r="H209" s="172"/>
      <c r="I209" s="53"/>
      <c r="J209" s="63"/>
      <c r="K209" s="126"/>
      <c r="L209" s="127"/>
      <c r="M209" s="71"/>
      <c r="N209" s="7"/>
      <c r="O209" s="144"/>
      <c r="P209" s="142"/>
      <c r="Q209" s="5"/>
      <c r="R209" s="151"/>
      <c r="S209" s="151"/>
      <c r="T209" s="166"/>
      <c r="U209" s="153"/>
    </row>
    <row r="210" spans="1:21" x14ac:dyDescent="0.3">
      <c r="A210" s="40"/>
      <c r="B210" s="40"/>
      <c r="C210" s="40"/>
      <c r="D210" s="39"/>
      <c r="E210" s="123"/>
      <c r="F210" s="60"/>
      <c r="G210" s="180"/>
      <c r="H210" s="181"/>
      <c r="I210" s="53"/>
      <c r="J210" s="62"/>
      <c r="K210" s="131"/>
      <c r="L210" s="132"/>
      <c r="M210" s="85"/>
      <c r="N210" s="7"/>
      <c r="O210" s="144"/>
      <c r="P210" s="34"/>
      <c r="Q210" s="5"/>
      <c r="R210" s="151"/>
      <c r="S210" s="151"/>
      <c r="T210" s="166"/>
      <c r="U210" s="153"/>
    </row>
    <row r="211" spans="1:21" x14ac:dyDescent="0.3">
      <c r="A211" s="40"/>
      <c r="B211" s="40"/>
      <c r="C211" s="40"/>
      <c r="D211" s="39"/>
      <c r="E211" s="122"/>
      <c r="F211" s="59"/>
      <c r="G211" s="180"/>
      <c r="H211" s="181"/>
      <c r="I211" s="53"/>
      <c r="J211" s="62"/>
      <c r="K211" s="131"/>
      <c r="L211" s="132"/>
      <c r="M211" s="85"/>
      <c r="N211" s="7"/>
      <c r="O211" s="144"/>
      <c r="P211" s="142"/>
      <c r="Q211" s="152"/>
      <c r="R211" s="151"/>
      <c r="S211" s="151"/>
      <c r="T211" s="166"/>
      <c r="U211" s="153"/>
    </row>
    <row r="212" spans="1:21" x14ac:dyDescent="0.3">
      <c r="A212" s="40"/>
      <c r="B212" s="40"/>
      <c r="C212" s="40"/>
      <c r="D212" s="39"/>
      <c r="E212" s="122"/>
      <c r="F212" s="59"/>
      <c r="G212" s="180"/>
      <c r="H212" s="181"/>
      <c r="I212" s="53"/>
      <c r="J212" s="62"/>
      <c r="K212" s="126"/>
      <c r="L212" s="127"/>
      <c r="M212" s="71"/>
      <c r="N212" s="7"/>
      <c r="O212" s="138"/>
      <c r="P212" s="146"/>
      <c r="Q212" s="5"/>
      <c r="R212" s="151"/>
      <c r="S212" s="151"/>
      <c r="T212" s="166"/>
      <c r="U212" s="153"/>
    </row>
    <row r="213" spans="1:21" x14ac:dyDescent="0.3">
      <c r="A213" s="40"/>
      <c r="B213" s="40"/>
      <c r="C213" s="40"/>
      <c r="D213" s="39"/>
      <c r="E213" s="123"/>
      <c r="F213" s="60"/>
      <c r="G213" s="180"/>
      <c r="H213" s="181"/>
      <c r="I213" s="53"/>
      <c r="J213" s="62"/>
      <c r="K213" s="131"/>
      <c r="L213" s="132"/>
      <c r="M213" s="85"/>
      <c r="N213" s="7"/>
      <c r="O213" s="144"/>
      <c r="P213" s="146"/>
      <c r="Q213" s="152"/>
      <c r="R213" s="151"/>
      <c r="S213" s="151"/>
      <c r="T213" s="166"/>
      <c r="U213" s="153"/>
    </row>
    <row r="214" spans="1:21" x14ac:dyDescent="0.3">
      <c r="A214" s="40"/>
      <c r="B214" s="40"/>
      <c r="C214" s="40"/>
      <c r="D214" s="39"/>
      <c r="E214" s="122"/>
      <c r="F214" s="59"/>
      <c r="G214" s="171"/>
      <c r="H214" s="172"/>
      <c r="I214" s="53"/>
      <c r="J214" s="63"/>
      <c r="K214" s="126"/>
      <c r="L214" s="127"/>
      <c r="M214" s="71"/>
      <c r="N214" s="7"/>
      <c r="O214" s="144"/>
      <c r="P214" s="34"/>
      <c r="Q214" s="152"/>
      <c r="R214" s="151"/>
      <c r="S214" s="151"/>
      <c r="T214" s="166"/>
      <c r="U214" s="153"/>
    </row>
    <row r="215" spans="1:21" x14ac:dyDescent="0.3">
      <c r="A215" s="40"/>
      <c r="B215" s="40"/>
      <c r="C215" s="40"/>
      <c r="D215" s="39"/>
      <c r="E215" s="123"/>
      <c r="F215" s="60"/>
      <c r="G215" s="180"/>
      <c r="H215" s="181"/>
      <c r="I215" s="53"/>
      <c r="J215" s="62"/>
      <c r="K215" s="126"/>
      <c r="L215" s="127"/>
      <c r="M215" s="71"/>
      <c r="N215" s="7"/>
      <c r="O215" s="138"/>
      <c r="P215" s="142"/>
      <c r="Q215" s="152"/>
      <c r="R215" s="151"/>
      <c r="S215" s="151"/>
      <c r="T215" s="166"/>
      <c r="U215" s="153"/>
    </row>
    <row r="216" spans="1:21" x14ac:dyDescent="0.3">
      <c r="A216" s="40"/>
      <c r="B216" s="40"/>
      <c r="C216" s="40"/>
      <c r="D216" s="39"/>
      <c r="E216" s="123"/>
      <c r="F216" s="60"/>
      <c r="G216" s="174"/>
      <c r="H216" s="176"/>
      <c r="I216" s="53"/>
      <c r="J216" s="64"/>
      <c r="K216" s="126"/>
      <c r="L216" s="127"/>
      <c r="M216" s="71"/>
      <c r="N216" s="7"/>
      <c r="O216" s="138"/>
      <c r="P216" s="146"/>
      <c r="Q216" s="152"/>
      <c r="R216" s="151"/>
      <c r="S216" s="151"/>
      <c r="T216" s="166"/>
      <c r="U216" s="153"/>
    </row>
    <row r="217" spans="1:21" x14ac:dyDescent="0.3">
      <c r="A217" s="40"/>
      <c r="B217" s="40"/>
      <c r="C217" s="40"/>
      <c r="D217" s="39"/>
      <c r="E217" s="123"/>
      <c r="F217" s="60"/>
      <c r="G217" s="180"/>
      <c r="H217" s="181"/>
      <c r="I217" s="53"/>
      <c r="J217" s="62"/>
      <c r="K217" s="126"/>
      <c r="L217" s="127"/>
      <c r="M217" s="71"/>
      <c r="N217" s="7"/>
      <c r="O217" s="138"/>
      <c r="P217" s="142"/>
      <c r="Q217" s="152"/>
      <c r="R217" s="151"/>
      <c r="S217" s="151"/>
      <c r="T217" s="166"/>
      <c r="U217" s="153"/>
    </row>
    <row r="218" spans="1:21" x14ac:dyDescent="0.3">
      <c r="A218" s="40"/>
      <c r="B218" s="40"/>
      <c r="C218" s="40"/>
      <c r="D218" s="39"/>
      <c r="E218" s="123"/>
      <c r="F218" s="60"/>
      <c r="G218" s="180"/>
      <c r="H218" s="181"/>
      <c r="I218" s="53"/>
      <c r="J218" s="62"/>
      <c r="K218" s="126"/>
      <c r="L218" s="127"/>
      <c r="M218" s="71"/>
      <c r="N218" s="7"/>
      <c r="O218" s="138"/>
      <c r="P218" s="142"/>
      <c r="Q218" s="152"/>
      <c r="R218" s="151"/>
      <c r="S218" s="151"/>
      <c r="T218" s="166"/>
      <c r="U218" s="153"/>
    </row>
    <row r="219" spans="1:21" x14ac:dyDescent="0.3">
      <c r="A219" s="40"/>
      <c r="B219" s="40"/>
      <c r="C219" s="40"/>
      <c r="D219" s="39"/>
      <c r="E219" s="123"/>
      <c r="F219" s="60"/>
      <c r="G219" s="180"/>
      <c r="H219" s="181"/>
      <c r="I219" s="53"/>
      <c r="J219" s="62"/>
      <c r="K219" s="131"/>
      <c r="L219" s="132"/>
      <c r="M219" s="85"/>
      <c r="N219" s="7"/>
      <c r="O219" s="144"/>
      <c r="P219" s="142"/>
      <c r="Q219" s="152"/>
      <c r="R219" s="151"/>
      <c r="S219" s="151"/>
      <c r="T219" s="166"/>
      <c r="U219" s="153"/>
    </row>
    <row r="220" spans="1:21" x14ac:dyDescent="0.3">
      <c r="A220" s="40"/>
      <c r="B220" s="40"/>
      <c r="C220" s="40"/>
      <c r="D220" s="39"/>
      <c r="E220" s="122"/>
      <c r="F220" s="59"/>
      <c r="G220" s="180"/>
      <c r="H220" s="181"/>
      <c r="I220" s="53"/>
      <c r="J220" s="62"/>
      <c r="K220" s="126"/>
      <c r="L220" s="127"/>
      <c r="M220" s="71"/>
      <c r="N220" s="7"/>
      <c r="O220" s="144"/>
      <c r="P220" s="34"/>
      <c r="Q220" s="152"/>
      <c r="R220" s="151"/>
      <c r="S220" s="151"/>
      <c r="T220" s="166"/>
      <c r="U220" s="153"/>
    </row>
    <row r="221" spans="1:21" x14ac:dyDescent="0.3">
      <c r="A221" s="40"/>
      <c r="B221" s="40"/>
      <c r="C221" s="40"/>
      <c r="D221" s="39"/>
      <c r="E221" s="123"/>
      <c r="F221" s="60"/>
      <c r="G221" s="180"/>
      <c r="H221" s="181"/>
      <c r="I221" s="53"/>
      <c r="J221" s="62"/>
      <c r="K221" s="126"/>
      <c r="L221" s="127"/>
      <c r="M221" s="71"/>
      <c r="N221" s="7"/>
      <c r="O221" s="144"/>
      <c r="P221" s="34"/>
      <c r="Q221" s="152"/>
      <c r="R221" s="151"/>
      <c r="S221" s="151"/>
      <c r="T221" s="166"/>
      <c r="U221" s="153"/>
    </row>
    <row r="222" spans="1:21" x14ac:dyDescent="0.3">
      <c r="A222" s="40"/>
      <c r="B222" s="40"/>
      <c r="C222" s="40"/>
      <c r="D222" s="39"/>
      <c r="E222" s="123"/>
      <c r="F222" s="60"/>
      <c r="G222" s="174"/>
      <c r="H222" s="176"/>
      <c r="I222" s="53"/>
      <c r="J222" s="64"/>
      <c r="K222" s="126"/>
      <c r="L222" s="127"/>
      <c r="M222" s="71"/>
      <c r="N222" s="7"/>
      <c r="O222" s="144"/>
      <c r="P222" s="34"/>
      <c r="Q222" s="152"/>
      <c r="R222" s="151"/>
      <c r="S222" s="151"/>
      <c r="T222" s="166"/>
      <c r="U222" s="153"/>
    </row>
    <row r="223" spans="1:21" x14ac:dyDescent="0.3">
      <c r="A223" s="40"/>
      <c r="B223" s="40"/>
      <c r="C223" s="40"/>
      <c r="D223" s="39"/>
      <c r="E223" s="123"/>
      <c r="F223" s="60"/>
      <c r="G223" s="180"/>
      <c r="H223" s="181"/>
      <c r="I223" s="53"/>
      <c r="J223" s="62"/>
      <c r="K223" s="131"/>
      <c r="L223" s="132"/>
      <c r="M223" s="85"/>
      <c r="N223" s="7"/>
      <c r="O223" s="144"/>
      <c r="P223" s="142"/>
      <c r="Q223" s="152"/>
      <c r="R223" s="151"/>
      <c r="S223" s="151"/>
      <c r="T223" s="166"/>
      <c r="U223" s="153"/>
    </row>
    <row r="224" spans="1:21" x14ac:dyDescent="0.3">
      <c r="A224" s="40"/>
      <c r="B224" s="40"/>
      <c r="C224" s="40"/>
      <c r="D224" s="39"/>
      <c r="E224" s="122"/>
      <c r="F224" s="59"/>
      <c r="G224" s="180"/>
      <c r="H224" s="181"/>
      <c r="I224" s="53"/>
      <c r="J224" s="62"/>
      <c r="K224" s="131"/>
      <c r="L224" s="132"/>
      <c r="M224" s="85"/>
      <c r="N224" s="7"/>
      <c r="O224" s="144"/>
      <c r="P224" s="142"/>
      <c r="Q224" s="152"/>
      <c r="R224" s="151"/>
      <c r="S224" s="151"/>
      <c r="T224" s="166"/>
      <c r="U224" s="153"/>
    </row>
    <row r="225" spans="1:21" x14ac:dyDescent="0.3">
      <c r="A225" s="40"/>
      <c r="B225" s="40"/>
      <c r="C225" s="40"/>
      <c r="D225" s="39"/>
      <c r="E225" s="122"/>
      <c r="F225" s="59"/>
      <c r="G225" s="180"/>
      <c r="H225" s="181"/>
      <c r="I225" s="53"/>
      <c r="J225" s="62"/>
      <c r="K225" s="131"/>
      <c r="L225" s="132"/>
      <c r="M225" s="85"/>
      <c r="N225" s="7"/>
      <c r="O225" s="144"/>
      <c r="P225" s="34"/>
      <c r="Q225" s="152"/>
      <c r="R225" s="151"/>
      <c r="S225" s="151"/>
      <c r="T225" s="166"/>
      <c r="U225" s="153"/>
    </row>
    <row r="226" spans="1:21" x14ac:dyDescent="0.3">
      <c r="A226" s="40"/>
      <c r="B226" s="40"/>
      <c r="C226" s="40"/>
      <c r="D226" s="39"/>
      <c r="E226" s="122"/>
      <c r="F226" s="59"/>
      <c r="G226" s="180"/>
      <c r="H226" s="181"/>
      <c r="I226" s="53"/>
      <c r="J226" s="62"/>
      <c r="K226" s="126"/>
      <c r="L226" s="127"/>
      <c r="M226" s="71"/>
      <c r="N226" s="7"/>
      <c r="O226" s="144"/>
      <c r="P226" s="34"/>
      <c r="Q226" s="152"/>
      <c r="R226" s="151"/>
      <c r="S226" s="151"/>
      <c r="T226" s="166"/>
      <c r="U226" s="153"/>
    </row>
    <row r="227" spans="1:21" x14ac:dyDescent="0.3">
      <c r="A227" s="40"/>
      <c r="B227" s="40"/>
      <c r="C227" s="40"/>
      <c r="D227" s="39"/>
      <c r="E227" s="123"/>
      <c r="F227" s="60"/>
      <c r="G227" s="180"/>
      <c r="H227" s="181"/>
      <c r="I227" s="53"/>
      <c r="J227" s="62"/>
      <c r="K227" s="131"/>
      <c r="L227" s="132"/>
      <c r="M227" s="85"/>
      <c r="N227" s="7"/>
      <c r="O227" s="144"/>
      <c r="P227" s="142"/>
      <c r="Q227" s="5"/>
      <c r="R227" s="151"/>
      <c r="S227" s="151"/>
      <c r="T227" s="166"/>
      <c r="U227" s="153"/>
    </row>
    <row r="228" spans="1:21" x14ac:dyDescent="0.3">
      <c r="A228" s="40"/>
      <c r="B228" s="40"/>
      <c r="C228" s="40"/>
      <c r="D228" s="39"/>
      <c r="E228" s="122"/>
      <c r="F228" s="59"/>
      <c r="G228" s="180"/>
      <c r="H228" s="181"/>
      <c r="I228" s="53"/>
      <c r="J228" s="62"/>
      <c r="K228" s="126"/>
      <c r="L228" s="127"/>
      <c r="M228" s="71"/>
      <c r="N228" s="7"/>
      <c r="O228" s="144"/>
      <c r="P228" s="142"/>
      <c r="Q228" s="152"/>
      <c r="R228" s="151"/>
      <c r="S228" s="151"/>
      <c r="T228" s="166"/>
      <c r="U228" s="153"/>
    </row>
    <row r="229" spans="1:21" x14ac:dyDescent="0.3">
      <c r="A229" s="40"/>
      <c r="B229" s="40"/>
      <c r="C229" s="40"/>
      <c r="D229" s="39"/>
      <c r="E229" s="123"/>
      <c r="F229" s="60"/>
      <c r="G229" s="180"/>
      <c r="H229" s="181"/>
      <c r="I229" s="53"/>
      <c r="J229" s="62"/>
      <c r="K229" s="131"/>
      <c r="L229" s="132"/>
      <c r="M229" s="85"/>
      <c r="N229" s="7"/>
      <c r="O229" s="144"/>
      <c r="P229" s="142"/>
      <c r="Q229" s="152"/>
      <c r="R229" s="151"/>
      <c r="S229" s="151"/>
      <c r="T229" s="166"/>
      <c r="U229" s="153"/>
    </row>
    <row r="230" spans="1:21" x14ac:dyDescent="0.3">
      <c r="A230" s="40"/>
      <c r="B230" s="40"/>
      <c r="C230" s="40"/>
      <c r="D230" s="39"/>
      <c r="E230" s="122"/>
      <c r="F230" s="59"/>
      <c r="G230" s="180"/>
      <c r="H230" s="181"/>
      <c r="I230" s="53"/>
      <c r="J230" s="62"/>
      <c r="K230" s="129"/>
      <c r="L230" s="130"/>
      <c r="M230" s="73"/>
      <c r="N230" s="7"/>
      <c r="O230" s="144"/>
      <c r="P230" s="146"/>
      <c r="Q230" s="152"/>
      <c r="R230" s="151"/>
      <c r="S230" s="151"/>
      <c r="T230" s="166"/>
      <c r="U230" s="153"/>
    </row>
    <row r="231" spans="1:21" x14ac:dyDescent="0.3">
      <c r="A231" s="40"/>
      <c r="B231" s="40"/>
      <c r="C231" s="40"/>
      <c r="D231" s="39"/>
      <c r="E231" s="123"/>
      <c r="F231" s="60"/>
      <c r="G231" s="180"/>
      <c r="H231" s="181"/>
      <c r="I231" s="53"/>
      <c r="J231" s="62"/>
      <c r="K231" s="129"/>
      <c r="L231" s="130"/>
      <c r="M231" s="73"/>
      <c r="N231" s="7"/>
      <c r="O231" s="138"/>
      <c r="P231" s="34"/>
      <c r="Q231" s="152"/>
      <c r="R231" s="151"/>
      <c r="S231" s="151"/>
      <c r="T231" s="166"/>
      <c r="U231" s="153"/>
    </row>
    <row r="232" spans="1:21" x14ac:dyDescent="0.3">
      <c r="A232" s="40"/>
      <c r="B232" s="40"/>
      <c r="C232" s="40"/>
      <c r="D232" s="39"/>
      <c r="E232" s="123"/>
      <c r="F232" s="60"/>
      <c r="G232" s="180"/>
      <c r="H232" s="181"/>
      <c r="I232" s="53"/>
      <c r="J232" s="62"/>
      <c r="K232" s="129"/>
      <c r="L232" s="130"/>
      <c r="M232" s="73"/>
      <c r="N232" s="7"/>
      <c r="O232" s="138"/>
      <c r="P232" s="34"/>
      <c r="Q232" s="152"/>
      <c r="R232" s="151"/>
      <c r="S232" s="151"/>
      <c r="T232" s="166"/>
      <c r="U232" s="153"/>
    </row>
    <row r="233" spans="1:21" x14ac:dyDescent="0.3">
      <c r="A233" s="40"/>
      <c r="B233" s="40"/>
      <c r="C233" s="40"/>
      <c r="D233" s="39"/>
      <c r="E233" s="123"/>
      <c r="F233" s="60"/>
      <c r="G233" s="180"/>
      <c r="H233" s="181"/>
      <c r="I233" s="53"/>
      <c r="J233" s="62"/>
      <c r="K233" s="131"/>
      <c r="L233" s="132"/>
      <c r="M233" s="85"/>
      <c r="N233" s="7"/>
      <c r="O233" s="144"/>
      <c r="P233" s="142"/>
      <c r="Q233" s="152"/>
      <c r="R233" s="151"/>
      <c r="S233" s="151"/>
      <c r="T233" s="166"/>
      <c r="U233" s="153"/>
    </row>
    <row r="234" spans="1:21" x14ac:dyDescent="0.3">
      <c r="A234" s="40"/>
      <c r="B234" s="40"/>
      <c r="C234" s="40"/>
      <c r="D234" s="39"/>
      <c r="G234" s="180"/>
      <c r="H234" s="181"/>
      <c r="I234" s="53"/>
      <c r="J234" s="62"/>
      <c r="K234" s="126"/>
      <c r="L234" s="127"/>
      <c r="M234" s="71"/>
      <c r="N234" s="7"/>
      <c r="O234" s="138"/>
      <c r="P234" s="142"/>
      <c r="Q234" s="152"/>
      <c r="R234" s="151"/>
      <c r="S234" s="151"/>
      <c r="T234" s="166"/>
      <c r="U234" s="153"/>
    </row>
    <row r="235" spans="1:21" x14ac:dyDescent="0.3">
      <c r="A235" s="40"/>
      <c r="B235" s="40"/>
      <c r="C235" s="40"/>
      <c r="D235" s="39"/>
      <c r="E235" s="123"/>
      <c r="F235" s="60"/>
      <c r="G235" s="180"/>
      <c r="H235" s="181"/>
      <c r="I235" s="53"/>
      <c r="J235" s="62"/>
      <c r="K235" s="126"/>
      <c r="L235" s="127"/>
      <c r="M235" s="71"/>
      <c r="N235" s="7"/>
      <c r="O235" s="138"/>
      <c r="P235" s="34"/>
      <c r="Q235" s="152"/>
      <c r="R235" s="151"/>
      <c r="S235" s="151"/>
      <c r="T235" s="166"/>
      <c r="U235" s="153"/>
    </row>
    <row r="236" spans="1:21" x14ac:dyDescent="0.3">
      <c r="A236" s="40"/>
      <c r="B236" s="40"/>
      <c r="C236" s="40"/>
      <c r="D236" s="39"/>
      <c r="E236" s="123"/>
      <c r="F236" s="60"/>
      <c r="G236" s="171"/>
      <c r="H236" s="172"/>
      <c r="I236" s="53"/>
      <c r="J236" s="63"/>
      <c r="K236" s="126"/>
      <c r="L236" s="127"/>
      <c r="M236" s="71"/>
      <c r="N236" s="7"/>
      <c r="O236" s="144"/>
      <c r="P236" s="146"/>
      <c r="Q236" s="152"/>
      <c r="R236" s="151"/>
      <c r="S236" s="151"/>
      <c r="T236" s="166"/>
      <c r="U236" s="153"/>
    </row>
    <row r="237" spans="1:21" x14ac:dyDescent="0.3">
      <c r="A237" s="40"/>
      <c r="B237" s="40"/>
      <c r="C237" s="40"/>
      <c r="D237" s="39"/>
      <c r="E237" s="123"/>
      <c r="F237" s="60"/>
      <c r="G237" s="180"/>
      <c r="H237" s="181"/>
      <c r="I237" s="53"/>
      <c r="J237" s="62"/>
      <c r="K237" s="131"/>
      <c r="L237" s="132"/>
      <c r="M237" s="85"/>
      <c r="N237" s="7"/>
      <c r="O237" s="144"/>
      <c r="P237" s="142"/>
      <c r="Q237" s="152"/>
      <c r="R237" s="151"/>
      <c r="S237" s="151"/>
      <c r="T237" s="166"/>
      <c r="U237" s="153"/>
    </row>
    <row r="238" spans="1:21" x14ac:dyDescent="0.3">
      <c r="A238" s="40"/>
      <c r="B238" s="40"/>
      <c r="C238" s="40"/>
      <c r="D238" s="39"/>
      <c r="E238" s="122"/>
      <c r="F238" s="59"/>
      <c r="G238" s="180"/>
      <c r="H238" s="181"/>
      <c r="I238" s="53"/>
      <c r="J238" s="62"/>
      <c r="K238" s="131"/>
      <c r="L238" s="132"/>
      <c r="M238" s="85"/>
      <c r="N238" s="7"/>
      <c r="O238" s="144"/>
      <c r="P238" s="34"/>
      <c r="Q238" s="152"/>
      <c r="R238" s="151"/>
      <c r="S238" s="151"/>
      <c r="T238" s="166"/>
      <c r="U238" s="153"/>
    </row>
    <row r="239" spans="1:21" x14ac:dyDescent="0.3">
      <c r="A239" s="40"/>
      <c r="B239" s="40"/>
      <c r="C239" s="40"/>
      <c r="D239" s="39"/>
      <c r="E239" s="123"/>
      <c r="F239" s="60"/>
      <c r="G239" s="180"/>
      <c r="H239" s="181"/>
      <c r="I239" s="53"/>
      <c r="J239" s="62"/>
      <c r="K239" s="131"/>
      <c r="L239" s="132"/>
      <c r="M239" s="85"/>
      <c r="N239" s="7"/>
      <c r="O239" s="138"/>
      <c r="P239" s="146"/>
      <c r="Q239" s="152"/>
      <c r="R239" s="151"/>
      <c r="S239" s="151"/>
      <c r="T239" s="166"/>
      <c r="U239" s="153"/>
    </row>
    <row r="240" spans="1:21" x14ac:dyDescent="0.3">
      <c r="A240" s="40"/>
      <c r="B240" s="40"/>
      <c r="C240" s="40"/>
      <c r="D240" s="39"/>
      <c r="E240" s="123"/>
      <c r="F240" s="60"/>
      <c r="G240" s="180"/>
      <c r="H240" s="181"/>
      <c r="I240" s="53"/>
      <c r="J240" s="62"/>
      <c r="K240" s="126"/>
      <c r="L240" s="127"/>
      <c r="M240" s="71"/>
      <c r="N240" s="7"/>
      <c r="O240" s="144"/>
      <c r="P240" s="146"/>
      <c r="Q240" s="152"/>
      <c r="R240" s="151"/>
      <c r="S240" s="151"/>
      <c r="T240" s="166"/>
      <c r="U240" s="153"/>
    </row>
    <row r="241" spans="1:21" x14ac:dyDescent="0.3">
      <c r="A241" s="40"/>
      <c r="B241" s="40"/>
      <c r="C241" s="40"/>
      <c r="D241" s="39"/>
      <c r="E241" s="123"/>
      <c r="F241" s="60"/>
      <c r="G241" s="180"/>
      <c r="H241" s="181"/>
      <c r="I241" s="53"/>
      <c r="J241" s="62"/>
      <c r="K241" s="126"/>
      <c r="L241" s="127"/>
      <c r="M241" s="71"/>
      <c r="N241" s="7"/>
      <c r="O241" s="144"/>
      <c r="P241" s="146"/>
      <c r="Q241" s="152"/>
      <c r="R241" s="151"/>
      <c r="S241" s="151"/>
      <c r="T241" s="166"/>
      <c r="U241" s="153"/>
    </row>
    <row r="242" spans="1:21" x14ac:dyDescent="0.3">
      <c r="A242" s="40"/>
      <c r="B242" s="40"/>
      <c r="C242" s="40"/>
      <c r="D242" s="39"/>
      <c r="E242" s="123"/>
      <c r="F242" s="60"/>
      <c r="G242" s="180"/>
      <c r="H242" s="181"/>
      <c r="I242" s="53"/>
      <c r="J242" s="62"/>
      <c r="K242" s="131"/>
      <c r="L242" s="132"/>
      <c r="M242" s="85"/>
      <c r="N242" s="7"/>
      <c r="O242" s="144"/>
      <c r="P242" s="34"/>
      <c r="Q242" s="5"/>
      <c r="R242" s="151"/>
      <c r="S242" s="151"/>
      <c r="T242" s="166"/>
      <c r="U242" s="153"/>
    </row>
    <row r="243" spans="1:21" x14ac:dyDescent="0.3">
      <c r="A243" s="40"/>
      <c r="B243" s="40"/>
      <c r="C243" s="40"/>
      <c r="D243" s="39"/>
      <c r="E243" s="122"/>
      <c r="F243" s="59"/>
      <c r="G243" s="180"/>
      <c r="H243" s="181"/>
      <c r="I243" s="53"/>
      <c r="J243" s="62"/>
      <c r="K243" s="131"/>
      <c r="L243" s="132"/>
      <c r="M243" s="85"/>
      <c r="N243" s="7"/>
      <c r="O243" s="144"/>
      <c r="P243" s="146"/>
      <c r="Q243" s="152"/>
      <c r="R243" s="151"/>
      <c r="S243" s="151"/>
      <c r="T243" s="166"/>
      <c r="U243" s="153"/>
    </row>
    <row r="244" spans="1:21" x14ac:dyDescent="0.3">
      <c r="A244" s="40"/>
      <c r="B244" s="40"/>
      <c r="C244" s="40"/>
      <c r="D244" s="39"/>
      <c r="E244" s="122"/>
      <c r="F244" s="59"/>
      <c r="G244" s="180"/>
      <c r="H244" s="181"/>
      <c r="I244" s="53"/>
      <c r="J244" s="62"/>
      <c r="K244" s="131"/>
      <c r="L244" s="132"/>
      <c r="M244" s="85"/>
      <c r="N244" s="7"/>
      <c r="O244" s="144"/>
      <c r="P244" s="142"/>
      <c r="Q244" s="152"/>
      <c r="R244" s="151"/>
      <c r="S244" s="151"/>
      <c r="T244" s="166"/>
      <c r="U244" s="153"/>
    </row>
    <row r="245" spans="1:21" x14ac:dyDescent="0.3">
      <c r="A245" s="40"/>
      <c r="B245" s="40"/>
      <c r="C245" s="40"/>
      <c r="D245" s="39"/>
      <c r="E245" s="122"/>
      <c r="F245" s="59"/>
      <c r="G245" s="180"/>
      <c r="H245" s="181"/>
      <c r="I245" s="53"/>
      <c r="J245" s="62"/>
      <c r="K245" s="126"/>
      <c r="L245" s="127"/>
      <c r="M245" s="71"/>
      <c r="N245" s="7"/>
      <c r="O245" s="144"/>
      <c r="P245" s="34"/>
      <c r="Q245" s="152"/>
      <c r="R245" s="151"/>
      <c r="S245" s="151"/>
      <c r="T245" s="166"/>
      <c r="U245" s="153"/>
    </row>
    <row r="246" spans="1:21" x14ac:dyDescent="0.3">
      <c r="A246" s="40"/>
      <c r="B246" s="40"/>
      <c r="C246" s="40"/>
      <c r="D246" s="39"/>
      <c r="E246" s="123"/>
      <c r="F246" s="60"/>
      <c r="G246" s="180"/>
      <c r="H246" s="181"/>
      <c r="I246" s="53"/>
      <c r="J246" s="62"/>
      <c r="K246" s="131"/>
      <c r="L246" s="132"/>
      <c r="M246" s="85"/>
      <c r="N246" s="7"/>
      <c r="O246" s="144"/>
      <c r="P246" s="34"/>
      <c r="Q246" s="152"/>
      <c r="R246" s="151"/>
      <c r="S246" s="151"/>
      <c r="T246" s="166"/>
      <c r="U246" s="153"/>
    </row>
    <row r="247" spans="1:21" x14ac:dyDescent="0.3">
      <c r="A247" s="40"/>
      <c r="B247" s="40"/>
      <c r="C247" s="40"/>
      <c r="D247" s="39"/>
      <c r="E247" s="123"/>
      <c r="F247" s="60"/>
      <c r="G247" s="180"/>
      <c r="H247" s="181"/>
      <c r="I247" s="53"/>
      <c r="J247" s="62"/>
      <c r="K247" s="126"/>
      <c r="L247" s="127"/>
      <c r="M247" s="71"/>
      <c r="N247" s="7"/>
      <c r="O247" s="138"/>
      <c r="P247" s="34"/>
      <c r="Q247" s="5"/>
      <c r="R247" s="151"/>
      <c r="S247" s="151"/>
      <c r="T247" s="166"/>
      <c r="U247" s="153"/>
    </row>
    <row r="248" spans="1:21" x14ac:dyDescent="0.3">
      <c r="A248" s="40"/>
      <c r="B248" s="40"/>
      <c r="C248" s="40"/>
      <c r="D248" s="39"/>
      <c r="E248" s="123"/>
      <c r="F248" s="60"/>
      <c r="G248" s="180"/>
      <c r="H248" s="181"/>
      <c r="I248" s="53"/>
      <c r="J248" s="62"/>
      <c r="K248" s="126"/>
      <c r="L248" s="127"/>
      <c r="M248" s="71"/>
      <c r="N248" s="7"/>
      <c r="O248" s="138"/>
      <c r="P248" s="146"/>
      <c r="Q248" s="152"/>
      <c r="R248" s="151"/>
      <c r="S248" s="151"/>
      <c r="T248" s="166"/>
      <c r="U248" s="153"/>
    </row>
    <row r="249" spans="1:21" x14ac:dyDescent="0.3">
      <c r="A249" s="40"/>
      <c r="B249" s="40"/>
      <c r="C249" s="40"/>
      <c r="D249" s="39"/>
      <c r="E249" s="123"/>
      <c r="F249" s="60"/>
      <c r="G249" s="174"/>
      <c r="H249" s="176"/>
      <c r="I249" s="53"/>
      <c r="J249" s="62"/>
      <c r="K249" s="126"/>
      <c r="L249" s="127"/>
      <c r="M249" s="71"/>
      <c r="N249" s="7"/>
      <c r="O249" s="144"/>
      <c r="P249" s="146"/>
      <c r="Q249" s="5"/>
      <c r="R249" s="151"/>
      <c r="S249" s="151"/>
      <c r="T249" s="166"/>
      <c r="U249" s="153"/>
    </row>
    <row r="250" spans="1:21" x14ac:dyDescent="0.3">
      <c r="A250" s="40"/>
      <c r="B250" s="40"/>
      <c r="C250" s="40"/>
      <c r="D250" s="39"/>
      <c r="E250" s="123"/>
      <c r="F250" s="60"/>
      <c r="G250" s="180"/>
      <c r="H250" s="181"/>
      <c r="I250" s="53"/>
      <c r="J250" s="62"/>
      <c r="K250" s="126"/>
      <c r="L250" s="127"/>
      <c r="M250" s="71"/>
      <c r="N250" s="7"/>
      <c r="O250" s="138"/>
      <c r="P250" s="146"/>
      <c r="Q250" s="152"/>
      <c r="R250" s="151"/>
      <c r="S250" s="151"/>
      <c r="T250" s="166"/>
      <c r="U250" s="153"/>
    </row>
    <row r="251" spans="1:21" x14ac:dyDescent="0.3">
      <c r="A251" s="40"/>
      <c r="B251" s="40"/>
      <c r="C251" s="40"/>
      <c r="D251" s="39"/>
      <c r="E251" s="123"/>
      <c r="F251" s="60"/>
      <c r="G251" s="180"/>
      <c r="H251" s="181"/>
      <c r="I251" s="53"/>
      <c r="J251" s="62"/>
      <c r="K251" s="126"/>
      <c r="L251" s="127"/>
      <c r="M251" s="71"/>
      <c r="N251" s="7"/>
      <c r="O251" s="144"/>
      <c r="P251" s="146"/>
      <c r="Q251" s="152"/>
      <c r="R251" s="151"/>
      <c r="S251" s="151"/>
      <c r="T251" s="166"/>
      <c r="U251" s="153"/>
    </row>
    <row r="252" spans="1:21" x14ac:dyDescent="0.3">
      <c r="A252" s="40"/>
      <c r="B252" s="40"/>
      <c r="C252" s="40"/>
      <c r="D252" s="39"/>
      <c r="E252" s="123"/>
      <c r="F252" s="60"/>
      <c r="G252" s="180"/>
      <c r="H252" s="181"/>
      <c r="I252" s="53"/>
      <c r="J252" s="62"/>
      <c r="K252" s="131"/>
      <c r="L252" s="132"/>
      <c r="M252" s="85"/>
      <c r="N252" s="7"/>
      <c r="O252" s="144"/>
      <c r="P252" s="34"/>
      <c r="Q252" s="152"/>
      <c r="R252" s="151"/>
      <c r="S252" s="151"/>
      <c r="T252" s="166"/>
      <c r="U252" s="153"/>
    </row>
    <row r="253" spans="1:21" x14ac:dyDescent="0.3">
      <c r="A253" s="40"/>
      <c r="B253" s="40"/>
      <c r="C253" s="40"/>
      <c r="D253" s="39"/>
      <c r="E253" s="122"/>
      <c r="F253" s="59"/>
      <c r="G253" s="180"/>
      <c r="H253" s="181"/>
      <c r="I253" s="53"/>
      <c r="J253" s="62"/>
      <c r="K253" s="131"/>
      <c r="L253" s="132"/>
      <c r="M253" s="85"/>
      <c r="N253" s="7"/>
      <c r="O253" s="144"/>
      <c r="P253" s="34"/>
      <c r="Q253" s="5"/>
      <c r="R253" s="151"/>
      <c r="S253" s="151"/>
      <c r="T253" s="166"/>
      <c r="U253" s="153"/>
    </row>
    <row r="254" spans="1:21" x14ac:dyDescent="0.3">
      <c r="A254" s="40"/>
      <c r="B254" s="40"/>
      <c r="C254" s="40"/>
      <c r="D254" s="39"/>
      <c r="E254" s="122"/>
      <c r="F254" s="59"/>
      <c r="G254" s="180"/>
      <c r="H254" s="181"/>
      <c r="I254" s="53"/>
      <c r="J254" s="62"/>
      <c r="K254" s="131"/>
      <c r="L254" s="132"/>
      <c r="M254" s="85"/>
      <c r="N254" s="7"/>
      <c r="O254" s="144"/>
      <c r="P254" s="142"/>
      <c r="Q254" s="152"/>
      <c r="R254" s="151"/>
      <c r="S254" s="151"/>
      <c r="T254" s="166"/>
      <c r="U254" s="153"/>
    </row>
    <row r="255" spans="1:21" x14ac:dyDescent="0.3">
      <c r="A255" s="40"/>
      <c r="B255" s="40"/>
      <c r="C255" s="40"/>
      <c r="D255" s="39"/>
      <c r="E255" s="123"/>
      <c r="F255" s="60"/>
      <c r="G255" s="180"/>
      <c r="H255" s="181"/>
      <c r="I255" s="53"/>
      <c r="J255" s="62"/>
      <c r="K255" s="131"/>
      <c r="L255" s="132"/>
      <c r="M255" s="85"/>
      <c r="N255" s="7"/>
      <c r="O255" s="144"/>
      <c r="P255" s="146"/>
      <c r="Q255" s="152"/>
      <c r="R255" s="151"/>
      <c r="S255" s="151"/>
      <c r="T255" s="166"/>
      <c r="U255" s="153"/>
    </row>
    <row r="256" spans="1:21" x14ac:dyDescent="0.3">
      <c r="A256" s="40"/>
      <c r="B256" s="40"/>
      <c r="C256" s="40"/>
      <c r="D256" s="39"/>
      <c r="G256" s="180"/>
      <c r="H256" s="181"/>
      <c r="I256" s="53"/>
      <c r="J256" s="62"/>
      <c r="K256" s="126"/>
      <c r="L256" s="127"/>
      <c r="M256" s="71"/>
      <c r="N256" s="7"/>
      <c r="O256" s="144"/>
      <c r="P256" s="142"/>
      <c r="Q256" s="5"/>
      <c r="R256" s="151"/>
      <c r="S256" s="151"/>
      <c r="T256" s="166"/>
      <c r="U256" s="153"/>
    </row>
    <row r="257" spans="1:21" x14ac:dyDescent="0.3">
      <c r="A257" s="40"/>
      <c r="B257" s="40"/>
      <c r="C257" s="40"/>
      <c r="D257" s="39"/>
      <c r="E257" s="123"/>
      <c r="F257" s="60"/>
      <c r="G257" s="180"/>
      <c r="H257" s="181"/>
      <c r="I257" s="53"/>
      <c r="J257" s="62"/>
      <c r="K257" s="131"/>
      <c r="L257" s="132"/>
      <c r="M257" s="85"/>
      <c r="N257" s="7"/>
      <c r="O257" s="144"/>
      <c r="P257" s="142"/>
      <c r="Q257" s="5"/>
      <c r="R257" s="151"/>
      <c r="S257" s="151"/>
      <c r="T257" s="166"/>
      <c r="U257" s="153"/>
    </row>
    <row r="258" spans="1:21" x14ac:dyDescent="0.3">
      <c r="A258" s="40"/>
      <c r="B258" s="40"/>
      <c r="C258" s="40"/>
      <c r="D258" s="39"/>
      <c r="E258" s="122"/>
      <c r="F258" s="59"/>
      <c r="G258" s="180"/>
      <c r="H258" s="181"/>
      <c r="I258" s="53"/>
      <c r="J258" s="62"/>
      <c r="K258" s="131"/>
      <c r="L258" s="132"/>
      <c r="M258" s="85"/>
      <c r="N258" s="7"/>
      <c r="O258" s="144"/>
      <c r="P258" s="142"/>
      <c r="Q258" s="152"/>
      <c r="R258" s="151"/>
      <c r="S258" s="151"/>
      <c r="T258" s="166"/>
      <c r="U258" s="153"/>
    </row>
    <row r="259" spans="1:21" x14ac:dyDescent="0.3">
      <c r="A259" s="40"/>
      <c r="B259" s="40"/>
      <c r="C259" s="40"/>
      <c r="D259" s="39"/>
      <c r="E259" s="122"/>
      <c r="F259" s="59"/>
      <c r="G259" s="180"/>
      <c r="H259" s="181"/>
      <c r="I259" s="53"/>
      <c r="J259" s="62"/>
      <c r="K259" s="126"/>
      <c r="L259" s="127"/>
      <c r="M259" s="71"/>
      <c r="N259" s="7"/>
      <c r="O259" s="144"/>
      <c r="P259" s="142"/>
      <c r="Q259" s="152"/>
      <c r="R259" s="151"/>
      <c r="S259" s="151"/>
      <c r="T259" s="166"/>
      <c r="U259" s="153"/>
    </row>
    <row r="260" spans="1:21" x14ac:dyDescent="0.3">
      <c r="A260" s="40"/>
      <c r="B260" s="40"/>
      <c r="C260" s="40"/>
      <c r="D260" s="39"/>
      <c r="E260" s="123"/>
      <c r="F260" s="60"/>
      <c r="G260" s="180"/>
      <c r="H260" s="181"/>
      <c r="I260" s="53"/>
      <c r="J260" s="62"/>
      <c r="K260" s="131"/>
      <c r="L260" s="132"/>
      <c r="M260" s="85"/>
      <c r="N260" s="7"/>
      <c r="O260" s="138"/>
      <c r="P260" s="142"/>
      <c r="Q260" s="5"/>
      <c r="R260" s="151"/>
      <c r="S260" s="151"/>
      <c r="T260" s="166"/>
      <c r="U260" s="153"/>
    </row>
    <row r="261" spans="1:21" x14ac:dyDescent="0.3">
      <c r="A261" s="40"/>
      <c r="B261" s="40"/>
      <c r="C261" s="40"/>
      <c r="D261" s="39"/>
      <c r="E261" s="122"/>
      <c r="F261" s="59"/>
      <c r="G261" s="180"/>
      <c r="H261" s="181"/>
      <c r="I261" s="53"/>
      <c r="J261" s="62"/>
      <c r="K261" s="131"/>
      <c r="L261" s="132"/>
      <c r="M261" s="85"/>
      <c r="N261" s="7"/>
      <c r="O261" s="138"/>
      <c r="P261" s="142"/>
      <c r="Q261" s="5"/>
      <c r="R261" s="151"/>
      <c r="S261" s="151"/>
      <c r="T261" s="166"/>
      <c r="U261" s="153"/>
    </row>
    <row r="262" spans="1:21" x14ac:dyDescent="0.3">
      <c r="A262" s="40"/>
      <c r="B262" s="40"/>
      <c r="C262" s="40"/>
      <c r="D262" s="39"/>
      <c r="E262" s="122"/>
      <c r="F262" s="59"/>
      <c r="G262" s="180"/>
      <c r="H262" s="181"/>
      <c r="I262" s="53"/>
      <c r="J262" s="62"/>
      <c r="K262" s="131"/>
      <c r="L262" s="132"/>
      <c r="M262" s="85"/>
      <c r="N262" s="7"/>
      <c r="O262" s="144"/>
      <c r="P262" s="34"/>
      <c r="Q262" s="152"/>
      <c r="R262" s="151"/>
      <c r="S262" s="151"/>
      <c r="T262" s="166"/>
      <c r="U262" s="153"/>
    </row>
    <row r="263" spans="1:21" x14ac:dyDescent="0.3">
      <c r="A263" s="40"/>
      <c r="B263" s="40"/>
      <c r="C263" s="40"/>
      <c r="D263" s="39"/>
      <c r="E263" s="122"/>
      <c r="F263" s="59"/>
      <c r="G263" s="180"/>
      <c r="H263" s="181"/>
      <c r="I263" s="53"/>
      <c r="J263" s="62"/>
      <c r="K263" s="131"/>
      <c r="L263" s="132"/>
      <c r="M263" s="85"/>
      <c r="N263" s="7"/>
      <c r="O263" s="144"/>
      <c r="P263" s="146"/>
      <c r="Q263" s="152"/>
      <c r="R263" s="151"/>
      <c r="S263" s="151"/>
      <c r="T263" s="166"/>
      <c r="U263" s="153"/>
    </row>
    <row r="264" spans="1:21" x14ac:dyDescent="0.3">
      <c r="A264" s="40"/>
      <c r="B264" s="40"/>
      <c r="C264" s="40"/>
      <c r="D264" s="39"/>
      <c r="E264" s="122"/>
      <c r="F264" s="59"/>
      <c r="G264" s="180"/>
      <c r="H264" s="181"/>
      <c r="I264" s="53"/>
      <c r="J264" s="62"/>
      <c r="K264" s="131"/>
      <c r="L264" s="132"/>
      <c r="M264" s="85"/>
      <c r="N264" s="7"/>
      <c r="O264" s="144"/>
      <c r="P264" s="34"/>
      <c r="Q264" s="5"/>
      <c r="R264" s="151"/>
      <c r="S264" s="151"/>
      <c r="T264" s="166"/>
      <c r="U264" s="153"/>
    </row>
    <row r="265" spans="1:21" x14ac:dyDescent="0.3">
      <c r="A265" s="40"/>
      <c r="B265" s="40"/>
      <c r="C265" s="40"/>
      <c r="D265" s="39"/>
      <c r="E265" s="122"/>
      <c r="F265" s="59"/>
      <c r="G265" s="180"/>
      <c r="H265" s="181"/>
      <c r="I265" s="53"/>
      <c r="J265" s="62"/>
      <c r="K265" s="131"/>
      <c r="L265" s="132"/>
      <c r="M265" s="85"/>
      <c r="N265" s="7"/>
      <c r="O265" s="144"/>
      <c r="P265" s="34"/>
      <c r="Q265" s="5"/>
      <c r="R265" s="151"/>
      <c r="S265" s="151"/>
      <c r="T265" s="166"/>
      <c r="U265" s="153"/>
    </row>
    <row r="266" spans="1:21" x14ac:dyDescent="0.3">
      <c r="A266" s="40"/>
      <c r="B266" s="40"/>
      <c r="C266" s="40"/>
      <c r="D266" s="39"/>
      <c r="E266" s="122"/>
      <c r="F266" s="59"/>
      <c r="G266" s="171"/>
      <c r="H266" s="172"/>
      <c r="I266" s="53"/>
      <c r="J266" s="63"/>
      <c r="K266" s="129"/>
      <c r="L266" s="130"/>
      <c r="M266" s="73"/>
      <c r="N266" s="7"/>
      <c r="O266" s="144"/>
      <c r="P266" s="34"/>
      <c r="Q266" s="5"/>
      <c r="R266" s="151"/>
      <c r="S266" s="151"/>
      <c r="T266" s="166"/>
      <c r="U266" s="153"/>
    </row>
    <row r="267" spans="1:21" x14ac:dyDescent="0.3">
      <c r="A267" s="40"/>
      <c r="B267" s="40"/>
      <c r="C267" s="40"/>
      <c r="D267" s="39"/>
      <c r="E267" s="123"/>
      <c r="F267" s="60"/>
      <c r="G267" s="180"/>
      <c r="H267" s="181"/>
      <c r="I267" s="53"/>
      <c r="J267" s="62"/>
      <c r="K267" s="129"/>
      <c r="L267" s="130"/>
      <c r="M267" s="73"/>
      <c r="N267" s="7"/>
      <c r="O267" s="144"/>
      <c r="P267" s="142"/>
      <c r="Q267" s="5"/>
      <c r="R267" s="151"/>
      <c r="S267" s="151"/>
      <c r="T267" s="166"/>
      <c r="U267" s="153"/>
    </row>
    <row r="268" spans="1:21" x14ac:dyDescent="0.3">
      <c r="A268" s="40"/>
      <c r="B268" s="40"/>
      <c r="C268" s="40"/>
      <c r="D268" s="39"/>
      <c r="E268" s="123"/>
      <c r="F268" s="60"/>
      <c r="G268" s="180"/>
      <c r="H268" s="181"/>
      <c r="I268" s="53"/>
      <c r="J268" s="62"/>
      <c r="K268" s="129"/>
      <c r="L268" s="130"/>
      <c r="M268" s="73"/>
      <c r="N268" s="7"/>
      <c r="O268" s="144"/>
      <c r="P268" s="146"/>
      <c r="Q268" s="5"/>
      <c r="R268" s="151"/>
      <c r="S268" s="151"/>
      <c r="T268" s="166"/>
      <c r="U268" s="153"/>
    </row>
    <row r="269" spans="1:21" x14ac:dyDescent="0.3">
      <c r="A269" s="40"/>
      <c r="B269" s="40"/>
      <c r="C269" s="40"/>
      <c r="D269" s="39"/>
      <c r="E269" s="122"/>
      <c r="F269" s="59"/>
      <c r="G269" s="180"/>
      <c r="H269" s="181"/>
      <c r="I269" s="53"/>
      <c r="J269" s="62"/>
      <c r="K269" s="129"/>
      <c r="L269" s="130"/>
      <c r="M269" s="73"/>
      <c r="N269" s="7"/>
      <c r="O269" s="144"/>
      <c r="P269" s="34"/>
      <c r="Q269" s="152"/>
      <c r="R269" s="151"/>
      <c r="S269" s="151"/>
      <c r="T269" s="166"/>
      <c r="U269" s="153"/>
    </row>
    <row r="270" spans="1:21" x14ac:dyDescent="0.3">
      <c r="A270" s="40"/>
      <c r="B270" s="40"/>
      <c r="C270" s="40"/>
      <c r="D270" s="39"/>
      <c r="E270" s="122"/>
      <c r="F270" s="59"/>
      <c r="G270" s="180"/>
      <c r="H270" s="181"/>
      <c r="I270" s="53"/>
      <c r="J270" s="62"/>
      <c r="K270" s="129"/>
      <c r="L270" s="130"/>
      <c r="M270" s="73"/>
      <c r="N270" s="7"/>
      <c r="O270" s="144"/>
      <c r="P270" s="34"/>
      <c r="Q270" s="5"/>
      <c r="R270" s="151"/>
      <c r="S270" s="151"/>
      <c r="T270" s="166"/>
      <c r="U270" s="153"/>
    </row>
    <row r="271" spans="1:21" x14ac:dyDescent="0.3">
      <c r="A271" s="40"/>
      <c r="B271" s="40"/>
      <c r="C271" s="40"/>
      <c r="D271" s="39"/>
      <c r="E271" s="123"/>
      <c r="F271" s="60"/>
      <c r="G271" s="180"/>
      <c r="H271" s="181"/>
      <c r="I271" s="50"/>
      <c r="J271" s="62"/>
      <c r="K271" s="129"/>
      <c r="L271" s="130"/>
      <c r="M271" s="73"/>
      <c r="N271" s="7"/>
      <c r="O271" s="147"/>
      <c r="P271" s="34"/>
      <c r="Q271" s="5"/>
      <c r="R271" s="151"/>
      <c r="S271" s="151"/>
      <c r="T271" s="166"/>
      <c r="U271" s="153"/>
    </row>
    <row r="272" spans="1:21" x14ac:dyDescent="0.3">
      <c r="A272" s="40"/>
      <c r="B272" s="40"/>
      <c r="C272" s="40"/>
      <c r="D272" s="39"/>
      <c r="E272" s="122"/>
      <c r="F272" s="59"/>
      <c r="G272" s="180"/>
      <c r="H272" s="181"/>
      <c r="I272" s="53"/>
      <c r="J272" s="62"/>
      <c r="K272" s="126"/>
      <c r="L272" s="127"/>
      <c r="M272" s="71"/>
      <c r="N272" s="7"/>
      <c r="O272" s="144"/>
      <c r="P272" s="142"/>
      <c r="Q272" s="5"/>
      <c r="R272" s="151"/>
      <c r="S272" s="151"/>
      <c r="T272" s="166"/>
      <c r="U272" s="153"/>
    </row>
    <row r="273" spans="1:21" x14ac:dyDescent="0.3">
      <c r="A273" s="40"/>
      <c r="B273" s="40"/>
      <c r="C273" s="40"/>
      <c r="D273" s="39"/>
      <c r="E273" s="123"/>
      <c r="F273" s="60"/>
      <c r="G273" s="174"/>
      <c r="H273" s="176"/>
      <c r="I273" s="53"/>
      <c r="J273" s="62"/>
      <c r="K273" s="126"/>
      <c r="L273" s="127"/>
      <c r="M273" s="85"/>
      <c r="N273" s="7"/>
      <c r="O273" s="144"/>
      <c r="P273" s="142"/>
      <c r="Q273" s="5"/>
      <c r="R273" s="5"/>
      <c r="S273" s="5"/>
      <c r="U273" s="153"/>
    </row>
    <row r="274" spans="1:21" x14ac:dyDescent="0.3">
      <c r="A274" s="40"/>
      <c r="B274" s="40"/>
      <c r="C274" s="40"/>
      <c r="D274" s="39"/>
      <c r="E274" s="123"/>
      <c r="F274" s="60"/>
      <c r="G274" s="180"/>
      <c r="H274" s="181"/>
      <c r="I274" s="53"/>
      <c r="J274" s="62"/>
      <c r="K274" s="126"/>
      <c r="L274" s="127"/>
      <c r="M274" s="71"/>
      <c r="N274" s="7"/>
      <c r="O274" s="138"/>
      <c r="P274" s="142"/>
      <c r="Q274" s="5"/>
      <c r="R274" s="151"/>
      <c r="S274" s="151"/>
      <c r="T274" s="166"/>
      <c r="U274" s="153"/>
    </row>
    <row r="275" spans="1:21" x14ac:dyDescent="0.3">
      <c r="A275" s="40"/>
      <c r="B275" s="40"/>
      <c r="C275" s="40"/>
      <c r="D275" s="39"/>
      <c r="E275" s="123"/>
      <c r="F275" s="60"/>
      <c r="G275" s="180"/>
      <c r="H275" s="181"/>
      <c r="I275" s="53"/>
      <c r="J275" s="62"/>
      <c r="K275" s="126"/>
      <c r="L275" s="127"/>
      <c r="M275" s="71"/>
      <c r="N275" s="7"/>
      <c r="O275" s="144"/>
      <c r="P275" s="142"/>
      <c r="Q275" s="152"/>
      <c r="R275" s="151"/>
      <c r="S275" s="151"/>
      <c r="T275" s="166"/>
      <c r="U275" s="153"/>
    </row>
    <row r="276" spans="1:21" x14ac:dyDescent="0.3">
      <c r="A276" s="40"/>
      <c r="B276" s="40"/>
      <c r="C276" s="40"/>
      <c r="D276" s="39"/>
      <c r="E276" s="123"/>
      <c r="F276" s="60"/>
      <c r="G276" s="180"/>
      <c r="H276" s="181"/>
      <c r="I276" s="53"/>
      <c r="J276" s="62"/>
      <c r="K276" s="126"/>
      <c r="L276" s="127"/>
      <c r="M276" s="85"/>
      <c r="N276" s="7"/>
      <c r="O276" s="138"/>
      <c r="P276" s="34"/>
      <c r="Q276" s="5"/>
      <c r="R276" s="151"/>
      <c r="S276" s="151"/>
      <c r="T276" s="166"/>
      <c r="U276" s="153"/>
    </row>
    <row r="277" spans="1:21" x14ac:dyDescent="0.3">
      <c r="A277" s="40"/>
      <c r="B277" s="40"/>
      <c r="C277" s="40"/>
      <c r="D277" s="39"/>
      <c r="E277" s="123"/>
      <c r="F277" s="60"/>
      <c r="G277" s="180"/>
      <c r="H277" s="181"/>
      <c r="I277" s="53"/>
      <c r="J277" s="62"/>
      <c r="K277" s="126"/>
      <c r="L277" s="127"/>
      <c r="M277" s="71"/>
      <c r="N277" s="7"/>
      <c r="O277" s="144"/>
      <c r="P277" s="142"/>
      <c r="Q277" s="152"/>
      <c r="R277" s="151"/>
      <c r="S277" s="151"/>
      <c r="T277" s="166"/>
      <c r="U277" s="153"/>
    </row>
    <row r="278" spans="1:21" x14ac:dyDescent="0.3">
      <c r="A278" s="40"/>
      <c r="B278" s="40"/>
      <c r="C278" s="40"/>
      <c r="D278" s="39"/>
      <c r="E278" s="123"/>
      <c r="F278" s="60"/>
      <c r="G278" s="180"/>
      <c r="H278" s="181"/>
      <c r="I278" s="53"/>
      <c r="J278" s="62"/>
      <c r="K278" s="126"/>
      <c r="L278" s="127"/>
      <c r="M278" s="71"/>
      <c r="N278" s="7"/>
      <c r="O278" s="144"/>
      <c r="P278" s="34"/>
      <c r="Q278" s="5"/>
      <c r="R278" s="151"/>
      <c r="S278" s="151"/>
      <c r="T278" s="166"/>
      <c r="U278" s="153"/>
    </row>
    <row r="279" spans="1:21" x14ac:dyDescent="0.3">
      <c r="A279" s="40"/>
      <c r="B279" s="40"/>
      <c r="C279" s="40"/>
      <c r="D279" s="39"/>
      <c r="E279" s="123"/>
      <c r="F279" s="60"/>
      <c r="G279" s="171"/>
      <c r="H279" s="172"/>
      <c r="I279" s="53"/>
      <c r="J279" s="63"/>
      <c r="K279" s="126"/>
      <c r="L279" s="127"/>
      <c r="M279" s="71"/>
      <c r="N279" s="7"/>
      <c r="O279" s="144"/>
      <c r="P279" s="142"/>
      <c r="Q279" s="5"/>
      <c r="R279" s="151"/>
      <c r="S279" s="151"/>
      <c r="T279" s="166"/>
      <c r="U279" s="153"/>
    </row>
    <row r="280" spans="1:21" x14ac:dyDescent="0.3">
      <c r="A280" s="40"/>
      <c r="B280" s="40"/>
      <c r="C280" s="40"/>
      <c r="D280" s="39"/>
      <c r="E280" s="123"/>
      <c r="F280" s="60"/>
      <c r="G280" s="180"/>
      <c r="H280" s="181"/>
      <c r="I280" s="53"/>
      <c r="J280" s="62"/>
      <c r="K280" s="126"/>
      <c r="L280" s="127"/>
      <c r="M280" s="71"/>
      <c r="N280" s="7"/>
      <c r="O280" s="144"/>
      <c r="P280" s="142"/>
      <c r="Q280" s="5"/>
      <c r="R280" s="151"/>
      <c r="S280" s="151"/>
      <c r="T280" s="166"/>
      <c r="U280" s="153"/>
    </row>
    <row r="281" spans="1:21" x14ac:dyDescent="0.3">
      <c r="A281" s="40"/>
      <c r="B281" s="40"/>
      <c r="C281" s="40"/>
      <c r="D281" s="39"/>
      <c r="E281" s="123"/>
      <c r="F281" s="60"/>
      <c r="G281" s="180"/>
      <c r="H281" s="181"/>
      <c r="I281" s="53"/>
      <c r="J281" s="62"/>
      <c r="K281" s="126"/>
      <c r="L281" s="127"/>
      <c r="M281" s="71"/>
      <c r="N281" s="7"/>
      <c r="O281" s="144"/>
      <c r="P281" s="146"/>
      <c r="Q281" s="5"/>
      <c r="R281" s="151"/>
      <c r="S281" s="151"/>
      <c r="T281" s="166"/>
      <c r="U281" s="153"/>
    </row>
    <row r="282" spans="1:21" x14ac:dyDescent="0.3">
      <c r="A282" s="40"/>
      <c r="B282" s="40"/>
      <c r="C282" s="40"/>
      <c r="D282" s="39"/>
      <c r="E282" s="123"/>
      <c r="F282" s="60"/>
      <c r="G282" s="180"/>
      <c r="H282" s="181"/>
      <c r="I282" s="53"/>
      <c r="J282" s="62"/>
      <c r="K282" s="126"/>
      <c r="L282" s="127"/>
      <c r="M282" s="71"/>
      <c r="N282" s="7"/>
      <c r="O282" s="144"/>
      <c r="P282" s="34"/>
      <c r="Q282" s="5"/>
      <c r="R282" s="151"/>
      <c r="S282" s="151"/>
      <c r="T282" s="166"/>
      <c r="U282" s="153"/>
    </row>
    <row r="283" spans="1:21" x14ac:dyDescent="0.3">
      <c r="A283" s="40"/>
      <c r="B283" s="40"/>
      <c r="C283" s="40"/>
      <c r="D283" s="39"/>
      <c r="E283" s="123"/>
      <c r="F283" s="60"/>
      <c r="G283" s="180"/>
      <c r="H283" s="181"/>
      <c r="I283" s="53"/>
      <c r="J283" s="62"/>
      <c r="K283" s="126"/>
      <c r="L283" s="127"/>
      <c r="M283" s="71"/>
      <c r="N283" s="7"/>
      <c r="O283" s="144"/>
      <c r="P283" s="34"/>
      <c r="Q283" s="5"/>
      <c r="R283" s="151"/>
      <c r="S283" s="151"/>
      <c r="T283" s="166"/>
      <c r="U283" s="153"/>
    </row>
    <row r="284" spans="1:21" x14ac:dyDescent="0.3">
      <c r="A284" s="40"/>
      <c r="B284" s="40"/>
      <c r="C284" s="40"/>
      <c r="D284" s="39"/>
      <c r="E284" s="123"/>
      <c r="F284" s="60"/>
      <c r="G284" s="171"/>
      <c r="H284" s="172"/>
      <c r="I284" s="53"/>
      <c r="J284" s="63"/>
      <c r="K284" s="131"/>
      <c r="L284" s="132"/>
      <c r="M284" s="85"/>
      <c r="N284" s="7"/>
      <c r="O284" s="144"/>
      <c r="P284" s="146"/>
      <c r="Q284" s="5"/>
      <c r="R284" s="151"/>
      <c r="S284" s="151"/>
      <c r="T284" s="166"/>
      <c r="U284" s="153"/>
    </row>
    <row r="285" spans="1:21" x14ac:dyDescent="0.3">
      <c r="A285" s="40"/>
      <c r="B285" s="40"/>
      <c r="C285" s="40"/>
      <c r="D285" s="39"/>
      <c r="E285" s="122"/>
      <c r="F285" s="59"/>
      <c r="G285" s="174"/>
      <c r="H285" s="176"/>
      <c r="I285" s="53"/>
      <c r="J285" s="62"/>
      <c r="K285" s="126"/>
      <c r="L285" s="127"/>
      <c r="M285" s="85"/>
      <c r="N285" s="7"/>
      <c r="O285" s="144"/>
      <c r="P285" s="34"/>
      <c r="Q285" s="5"/>
      <c r="R285" s="151"/>
      <c r="S285" s="151"/>
      <c r="T285" s="166"/>
      <c r="U285" s="153"/>
    </row>
    <row r="286" spans="1:21" x14ac:dyDescent="0.3">
      <c r="A286" s="40"/>
      <c r="B286" s="40"/>
      <c r="C286" s="40"/>
      <c r="D286" s="39"/>
      <c r="E286" s="123"/>
      <c r="F286" s="60"/>
      <c r="G286" s="174"/>
      <c r="H286" s="176"/>
      <c r="I286" s="53"/>
      <c r="J286" s="62"/>
      <c r="K286" s="126"/>
      <c r="L286" s="127"/>
      <c r="M286" s="71"/>
      <c r="N286" s="7"/>
      <c r="O286" s="144"/>
      <c r="P286" s="146"/>
      <c r="Q286" s="152"/>
      <c r="R286" s="151"/>
      <c r="S286" s="151"/>
      <c r="T286" s="166"/>
      <c r="U286" s="153"/>
    </row>
    <row r="287" spans="1:21" x14ac:dyDescent="0.3">
      <c r="A287" s="40"/>
      <c r="B287" s="40"/>
      <c r="C287" s="40"/>
      <c r="D287" s="39"/>
      <c r="E287" s="123"/>
      <c r="F287" s="60"/>
      <c r="G287" s="180"/>
      <c r="H287" s="181"/>
      <c r="I287" s="53"/>
      <c r="J287" s="62"/>
      <c r="K287" s="126"/>
      <c r="L287" s="127"/>
      <c r="M287" s="71"/>
      <c r="N287" s="7"/>
      <c r="O287" s="144"/>
      <c r="P287" s="142"/>
      <c r="Q287" s="5"/>
      <c r="R287" s="151"/>
      <c r="S287" s="151"/>
      <c r="T287" s="166"/>
      <c r="U287" s="153"/>
    </row>
    <row r="288" spans="1:21" x14ac:dyDescent="0.3">
      <c r="A288" s="40"/>
      <c r="B288" s="40"/>
      <c r="C288" s="40"/>
      <c r="D288" s="39"/>
      <c r="E288" s="123"/>
      <c r="F288" s="60"/>
      <c r="G288" s="180"/>
      <c r="H288" s="181"/>
      <c r="I288" s="53"/>
      <c r="J288" s="62"/>
      <c r="K288" s="126"/>
      <c r="L288" s="127"/>
      <c r="M288" s="71"/>
      <c r="N288" s="7"/>
      <c r="O288" s="144"/>
      <c r="P288" s="142"/>
      <c r="Q288" s="5"/>
      <c r="R288" s="151"/>
      <c r="S288" s="151"/>
      <c r="T288" s="166"/>
      <c r="U288" s="153"/>
    </row>
    <row r="289" spans="1:21" x14ac:dyDescent="0.3">
      <c r="A289" s="40"/>
      <c r="B289" s="40"/>
      <c r="C289" s="40"/>
      <c r="D289" s="39"/>
      <c r="E289" s="123"/>
      <c r="F289" s="60"/>
      <c r="G289" s="180"/>
      <c r="H289" s="181"/>
      <c r="I289" s="53"/>
      <c r="J289" s="62"/>
      <c r="K289" s="126"/>
      <c r="L289" s="127"/>
      <c r="M289" s="71"/>
      <c r="N289" s="7"/>
      <c r="O289" s="138"/>
      <c r="P289" s="142"/>
      <c r="Q289" s="5"/>
      <c r="R289" s="151"/>
      <c r="S289" s="151"/>
      <c r="T289" s="166"/>
      <c r="U289" s="153"/>
    </row>
    <row r="290" spans="1:21" x14ac:dyDescent="0.3">
      <c r="A290" s="40"/>
      <c r="B290" s="40"/>
      <c r="C290" s="40"/>
      <c r="D290" s="39"/>
      <c r="E290" s="123"/>
      <c r="F290" s="60"/>
      <c r="G290" s="171"/>
      <c r="H290" s="172"/>
      <c r="I290" s="53"/>
      <c r="J290" s="62"/>
      <c r="K290" s="131"/>
      <c r="L290" s="132"/>
      <c r="M290" s="85"/>
      <c r="N290" s="7"/>
      <c r="O290" s="138"/>
      <c r="P290" s="142"/>
      <c r="Q290" s="5"/>
      <c r="R290" s="151"/>
      <c r="S290" s="151"/>
      <c r="T290" s="166"/>
      <c r="U290" s="153"/>
    </row>
    <row r="291" spans="1:21" x14ac:dyDescent="0.3">
      <c r="A291" s="40"/>
      <c r="B291" s="40"/>
      <c r="C291" s="40"/>
      <c r="D291" s="39"/>
      <c r="E291" s="123"/>
      <c r="F291" s="60"/>
      <c r="G291" s="180"/>
      <c r="H291" s="181"/>
      <c r="I291" s="53"/>
      <c r="J291" s="62"/>
      <c r="K291" s="131"/>
      <c r="L291" s="132"/>
      <c r="M291" s="85"/>
      <c r="N291" s="7"/>
      <c r="O291" s="144"/>
      <c r="P291" s="142"/>
      <c r="Q291" s="5"/>
      <c r="R291" s="151"/>
      <c r="S291" s="151"/>
      <c r="T291" s="166"/>
      <c r="U291" s="153"/>
    </row>
    <row r="292" spans="1:21" x14ac:dyDescent="0.3">
      <c r="A292" s="40"/>
      <c r="B292" s="40"/>
      <c r="C292" s="40"/>
      <c r="D292" s="39"/>
      <c r="G292" s="180"/>
      <c r="H292" s="181"/>
      <c r="I292" s="53"/>
      <c r="J292" s="62"/>
      <c r="K292" s="126"/>
      <c r="L292" s="127"/>
      <c r="M292" s="71"/>
      <c r="N292" s="7"/>
      <c r="O292" s="144"/>
      <c r="P292" s="142"/>
      <c r="Q292" s="5"/>
      <c r="R292" s="151"/>
      <c r="S292" s="151"/>
      <c r="T292" s="166"/>
      <c r="U292" s="153"/>
    </row>
    <row r="293" spans="1:21" x14ac:dyDescent="0.3">
      <c r="A293" s="40"/>
      <c r="B293" s="40"/>
      <c r="C293" s="40"/>
      <c r="D293" s="39"/>
      <c r="E293" s="123"/>
      <c r="F293" s="60"/>
      <c r="G293" s="180"/>
      <c r="H293" s="181"/>
      <c r="I293" s="53"/>
      <c r="J293" s="62"/>
      <c r="K293" s="126"/>
      <c r="L293" s="127"/>
      <c r="M293" s="71"/>
      <c r="N293" s="7"/>
      <c r="O293" s="144"/>
      <c r="P293" s="142"/>
      <c r="Q293" s="5"/>
      <c r="R293" s="151"/>
      <c r="S293" s="151"/>
      <c r="T293" s="166"/>
      <c r="U293" s="153"/>
    </row>
    <row r="294" spans="1:21" x14ac:dyDescent="0.3">
      <c r="A294" s="40"/>
      <c r="B294" s="40"/>
      <c r="C294" s="40"/>
      <c r="D294" s="39"/>
      <c r="E294" s="123"/>
      <c r="F294" s="60"/>
      <c r="G294" s="180"/>
      <c r="H294" s="181"/>
      <c r="I294" s="53"/>
      <c r="J294" s="62"/>
      <c r="K294" s="126"/>
      <c r="L294" s="127"/>
      <c r="M294" s="71"/>
      <c r="N294" s="7"/>
      <c r="O294" s="144"/>
      <c r="P294" s="142"/>
      <c r="Q294" s="5"/>
      <c r="R294" s="151"/>
      <c r="S294" s="151"/>
      <c r="T294" s="166"/>
      <c r="U294" s="153"/>
    </row>
    <row r="295" spans="1:21" x14ac:dyDescent="0.3">
      <c r="A295" s="40"/>
      <c r="B295" s="40"/>
      <c r="C295" s="40"/>
      <c r="D295" s="39"/>
      <c r="E295" s="123"/>
      <c r="F295" s="60"/>
      <c r="G295" s="180"/>
      <c r="H295" s="181"/>
      <c r="I295" s="53"/>
      <c r="J295" s="62"/>
      <c r="K295" s="136"/>
      <c r="L295" s="137"/>
      <c r="M295" s="93"/>
      <c r="N295" s="7"/>
      <c r="O295" s="144"/>
      <c r="P295" s="142"/>
      <c r="Q295" s="5"/>
      <c r="R295" s="151"/>
      <c r="S295" s="151"/>
      <c r="T295" s="166"/>
      <c r="U295" s="153"/>
    </row>
    <row r="296" spans="1:21" x14ac:dyDescent="0.3">
      <c r="A296" s="40"/>
      <c r="B296" s="40"/>
      <c r="C296" s="40"/>
      <c r="D296" s="39"/>
      <c r="E296" s="123"/>
      <c r="F296" s="60"/>
      <c r="G296" s="180"/>
      <c r="H296" s="181"/>
      <c r="I296" s="50"/>
      <c r="J296" s="62"/>
      <c r="K296" s="136"/>
      <c r="L296" s="137"/>
      <c r="M296" s="93"/>
      <c r="N296" s="7"/>
      <c r="O296" s="147"/>
      <c r="P296" s="146"/>
      <c r="Q296" s="5"/>
      <c r="R296" s="151"/>
      <c r="S296" s="151"/>
      <c r="T296" s="166"/>
      <c r="U296" s="153"/>
    </row>
    <row r="297" spans="1:21" x14ac:dyDescent="0.3">
      <c r="A297" s="2"/>
      <c r="B297" s="2"/>
      <c r="C297" s="2"/>
      <c r="D297" s="110"/>
      <c r="E297" s="122"/>
      <c r="F297" s="59"/>
      <c r="G297" s="174"/>
      <c r="H297" s="176"/>
      <c r="I297" s="50"/>
      <c r="J297" s="62"/>
      <c r="K297" s="136"/>
      <c r="L297" s="137"/>
      <c r="M297" s="93"/>
      <c r="N297" s="7"/>
      <c r="O297" s="138"/>
      <c r="P297" s="146"/>
      <c r="Q297" s="5"/>
      <c r="R297" s="151"/>
      <c r="S297" s="151"/>
      <c r="T297" s="166"/>
      <c r="U297" s="153"/>
    </row>
    <row r="298" spans="1:21" x14ac:dyDescent="0.3">
      <c r="A298" s="2"/>
      <c r="B298" s="2"/>
      <c r="C298" s="2"/>
      <c r="D298" s="110"/>
      <c r="E298" s="123"/>
      <c r="F298" s="60"/>
      <c r="G298" s="180"/>
      <c r="H298" s="181"/>
      <c r="I298" s="50"/>
      <c r="J298" s="62"/>
      <c r="K298" s="136"/>
      <c r="L298" s="137"/>
      <c r="M298" s="93"/>
      <c r="N298" s="7"/>
      <c r="O298" s="144"/>
      <c r="P298" s="34"/>
      <c r="Q298" s="5"/>
      <c r="R298" s="5"/>
      <c r="S298" s="5"/>
      <c r="T298" s="46"/>
      <c r="U298" s="153"/>
    </row>
    <row r="299" spans="1:21" x14ac:dyDescent="0.3">
      <c r="A299" s="2"/>
      <c r="B299" s="2"/>
      <c r="C299" s="2"/>
      <c r="D299" s="110"/>
      <c r="E299" s="122"/>
      <c r="F299" s="59"/>
      <c r="G299" s="180"/>
      <c r="H299" s="181"/>
      <c r="I299" s="50"/>
      <c r="J299" s="62"/>
      <c r="K299" s="129"/>
      <c r="L299" s="130"/>
      <c r="M299" s="73"/>
      <c r="N299" s="7"/>
      <c r="O299" s="144"/>
      <c r="P299" s="34"/>
      <c r="Q299" s="5"/>
      <c r="R299" s="152"/>
      <c r="S299" s="5"/>
      <c r="T299" s="46"/>
      <c r="U299" s="153"/>
    </row>
    <row r="300" spans="1:21" x14ac:dyDescent="0.3">
      <c r="A300" s="2"/>
      <c r="B300" s="2"/>
      <c r="C300" s="2"/>
      <c r="D300" s="110"/>
      <c r="E300" s="122"/>
      <c r="F300" s="59"/>
      <c r="G300" s="180"/>
      <c r="H300" s="181"/>
      <c r="I300" s="50"/>
      <c r="J300" s="62"/>
      <c r="K300" s="136"/>
      <c r="L300" s="137"/>
      <c r="M300" s="93"/>
      <c r="N300" s="7"/>
      <c r="O300" s="144"/>
      <c r="P300" s="146"/>
      <c r="Q300" s="5"/>
      <c r="R300" s="5"/>
      <c r="S300" s="5"/>
      <c r="T300" s="46"/>
      <c r="U300" s="153"/>
    </row>
    <row r="301" spans="1:21" x14ac:dyDescent="0.3">
      <c r="A301" s="2"/>
      <c r="B301" s="2"/>
      <c r="C301" s="2"/>
      <c r="D301" s="110"/>
      <c r="E301" s="122"/>
      <c r="F301" s="59"/>
      <c r="Q301" s="5"/>
      <c r="R301" s="5"/>
      <c r="S301" s="5"/>
      <c r="U301" s="153"/>
    </row>
    <row r="302" spans="1:21" x14ac:dyDescent="0.3">
      <c r="Q302" s="5"/>
      <c r="R302" s="5"/>
      <c r="S302" s="5"/>
      <c r="U302" s="153"/>
    </row>
  </sheetData>
  <mergeCells count="9">
    <mergeCell ref="Q118:S118"/>
    <mergeCell ref="Q130:S130"/>
    <mergeCell ref="Q173:S173"/>
    <mergeCell ref="A1:D1"/>
    <mergeCell ref="E1:H1"/>
    <mergeCell ref="K1:L1"/>
    <mergeCell ref="N1:O1"/>
    <mergeCell ref="P1:P2"/>
    <mergeCell ref="Q1:S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39997558519241921"/>
  </sheetPr>
  <dimension ref="A1:AE111"/>
  <sheetViews>
    <sheetView workbookViewId="0">
      <selection activeCell="L29" sqref="L29"/>
    </sheetView>
  </sheetViews>
  <sheetFormatPr defaultRowHeight="14.4" x14ac:dyDescent="0.3"/>
  <cols>
    <col min="1" max="1" width="10.6640625" style="278" customWidth="1"/>
    <col min="2" max="2" width="8.44140625" style="278" customWidth="1"/>
    <col min="3" max="3" width="25" style="277" bestFit="1" customWidth="1"/>
    <col min="4" max="4" width="13.5546875" style="67" customWidth="1"/>
    <col min="5" max="5" width="8.88671875" style="278"/>
    <col min="6" max="6" width="8.88671875" style="277"/>
    <col min="7" max="8" width="8.88671875" style="278"/>
    <col min="9" max="9" width="24.44140625" style="277" customWidth="1"/>
    <col min="10" max="10" width="9.109375" style="277" customWidth="1"/>
    <col min="11" max="16384" width="8.88671875" style="277"/>
  </cols>
  <sheetData>
    <row r="1" spans="1:31" ht="18" x14ac:dyDescent="0.35">
      <c r="A1" s="94"/>
      <c r="B1" s="94"/>
      <c r="C1" s="94"/>
      <c r="D1" s="66" t="s">
        <v>198</v>
      </c>
      <c r="E1" s="94"/>
      <c r="G1" s="37"/>
      <c r="H1" s="37"/>
      <c r="I1" s="38"/>
      <c r="J1" s="37"/>
      <c r="N1" s="296" t="s">
        <v>222</v>
      </c>
      <c r="O1" s="296">
        <v>75</v>
      </c>
      <c r="P1" s="296">
        <v>5</v>
      </c>
    </row>
    <row r="2" spans="1:31" x14ac:dyDescent="0.3">
      <c r="A2" s="103" t="s">
        <v>93</v>
      </c>
      <c r="B2" s="103"/>
      <c r="C2" s="105"/>
      <c r="D2" s="102"/>
      <c r="E2" s="105"/>
      <c r="F2" s="19"/>
      <c r="G2" s="18" t="s">
        <v>94</v>
      </c>
      <c r="H2" s="18"/>
      <c r="I2" s="35"/>
      <c r="J2" s="36"/>
      <c r="L2" s="277" t="s">
        <v>220</v>
      </c>
    </row>
    <row r="3" spans="1:31" x14ac:dyDescent="0.3">
      <c r="A3" s="104" t="s">
        <v>28</v>
      </c>
      <c r="B3" s="104" t="s">
        <v>0</v>
      </c>
      <c r="C3" s="115" t="s">
        <v>29</v>
      </c>
      <c r="D3" s="272" t="s">
        <v>30</v>
      </c>
      <c r="E3" s="99" t="s">
        <v>31</v>
      </c>
      <c r="G3" s="104" t="s">
        <v>28</v>
      </c>
      <c r="H3" s="104" t="s">
        <v>0</v>
      </c>
      <c r="I3" s="101" t="s">
        <v>32</v>
      </c>
      <c r="J3" s="96" t="s">
        <v>31</v>
      </c>
      <c r="L3" s="277" t="s">
        <v>221</v>
      </c>
    </row>
    <row r="4" spans="1:31" x14ac:dyDescent="0.3">
      <c r="A4" s="21">
        <v>5404</v>
      </c>
      <c r="B4" s="21" t="s">
        <v>25</v>
      </c>
      <c r="C4" s="163" t="s">
        <v>152</v>
      </c>
      <c r="D4" s="23">
        <v>35186</v>
      </c>
      <c r="E4" s="24">
        <v>2.3437954277999999</v>
      </c>
      <c r="F4" s="100"/>
      <c r="G4" s="21">
        <v>5422</v>
      </c>
      <c r="H4" s="21" t="s">
        <v>25</v>
      </c>
      <c r="I4" s="163" t="s">
        <v>229</v>
      </c>
      <c r="J4" s="157">
        <v>1.3460478564</v>
      </c>
      <c r="K4" s="109"/>
      <c r="L4" s="277" t="s">
        <v>285</v>
      </c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</row>
    <row r="5" spans="1:31" x14ac:dyDescent="0.3">
      <c r="A5" s="21">
        <v>5404</v>
      </c>
      <c r="B5" s="21" t="s">
        <v>25</v>
      </c>
      <c r="C5" s="163" t="s">
        <v>224</v>
      </c>
      <c r="D5" s="23">
        <v>35125</v>
      </c>
      <c r="E5" s="24">
        <v>8.0187585911999992</v>
      </c>
      <c r="F5" s="100"/>
      <c r="G5" s="21">
        <v>5490</v>
      </c>
      <c r="H5" s="21" t="s">
        <v>25</v>
      </c>
      <c r="I5" s="163" t="s">
        <v>239</v>
      </c>
      <c r="J5" s="157">
        <v>1.08931775E-2</v>
      </c>
      <c r="K5" s="109"/>
      <c r="L5" s="277" t="s">
        <v>183</v>
      </c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</row>
    <row r="6" spans="1:31" x14ac:dyDescent="0.3">
      <c r="A6" s="21">
        <v>5404</v>
      </c>
      <c r="B6" s="21" t="s">
        <v>25</v>
      </c>
      <c r="C6" s="163" t="s">
        <v>225</v>
      </c>
      <c r="D6" s="23">
        <v>35096</v>
      </c>
      <c r="E6" s="24">
        <v>1.3104317421</v>
      </c>
      <c r="F6" s="100"/>
      <c r="G6" s="21">
        <v>5496</v>
      </c>
      <c r="H6" s="21" t="s">
        <v>25</v>
      </c>
      <c r="I6" s="163" t="s">
        <v>287</v>
      </c>
      <c r="J6" s="24">
        <v>0.27766049859999997</v>
      </c>
      <c r="K6" s="109"/>
      <c r="L6" s="277" t="s">
        <v>223</v>
      </c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</row>
    <row r="7" spans="1:31" x14ac:dyDescent="0.3">
      <c r="A7" s="21"/>
      <c r="B7" s="21"/>
      <c r="C7" s="163"/>
      <c r="D7" s="23"/>
      <c r="E7" s="157">
        <f>SUM(E4,E5,E6)</f>
        <v>11.6729857611</v>
      </c>
      <c r="F7" s="100"/>
      <c r="G7" s="21">
        <v>5496</v>
      </c>
      <c r="H7" s="21" t="s">
        <v>25</v>
      </c>
      <c r="I7" s="163" t="s">
        <v>288</v>
      </c>
      <c r="J7" s="24">
        <v>0.27766049859999997</v>
      </c>
      <c r="K7" s="109"/>
      <c r="L7" s="297" t="str">
        <f>_xlfn.CONCAT(N1, " CP ",O1, " Blk ",P1)</f>
        <v>A20193 CP 75 Blk 5</v>
      </c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</row>
    <row r="8" spans="1:31" x14ac:dyDescent="0.3">
      <c r="A8" s="21">
        <v>5405</v>
      </c>
      <c r="B8" s="21" t="s">
        <v>25</v>
      </c>
      <c r="C8" s="163" t="s">
        <v>157</v>
      </c>
      <c r="D8" s="23">
        <v>39066</v>
      </c>
      <c r="E8" s="24">
        <v>1.8449784505</v>
      </c>
      <c r="F8" s="100"/>
      <c r="G8" s="21"/>
      <c r="H8" s="21"/>
      <c r="I8" s="163"/>
      <c r="J8" s="157">
        <f>SUM(J6,J7)</f>
        <v>0.55532099719999994</v>
      </c>
      <c r="K8" s="109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</row>
    <row r="9" spans="1:31" x14ac:dyDescent="0.3">
      <c r="A9" s="21">
        <v>5405</v>
      </c>
      <c r="B9" s="21" t="s">
        <v>25</v>
      </c>
      <c r="C9" s="163" t="s">
        <v>226</v>
      </c>
      <c r="D9" s="23">
        <v>35490</v>
      </c>
      <c r="E9" s="24">
        <v>2.5927704394000002</v>
      </c>
      <c r="F9" s="100"/>
      <c r="G9" s="21">
        <v>5500</v>
      </c>
      <c r="H9" s="21" t="s">
        <v>25</v>
      </c>
      <c r="I9" s="163" t="s">
        <v>287</v>
      </c>
      <c r="J9" s="24">
        <v>10.5605760696</v>
      </c>
      <c r="K9" s="109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</row>
    <row r="10" spans="1:31" x14ac:dyDescent="0.3">
      <c r="A10" s="21"/>
      <c r="B10" s="21"/>
      <c r="C10" s="163"/>
      <c r="D10" s="23"/>
      <c r="E10" s="157">
        <f>SUM(E8,E9)</f>
        <v>4.4377488898999999</v>
      </c>
      <c r="F10" s="100"/>
      <c r="G10" s="21">
        <v>5500</v>
      </c>
      <c r="H10" s="21" t="s">
        <v>25</v>
      </c>
      <c r="I10" s="163" t="s">
        <v>288</v>
      </c>
      <c r="J10" s="24">
        <v>10.5605760696</v>
      </c>
      <c r="K10" s="109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</row>
    <row r="11" spans="1:31" x14ac:dyDescent="0.3">
      <c r="A11" s="21">
        <v>5417</v>
      </c>
      <c r="B11" s="21" t="s">
        <v>25</v>
      </c>
      <c r="C11" s="163" t="s">
        <v>227</v>
      </c>
      <c r="D11" s="23">
        <v>27912</v>
      </c>
      <c r="E11" s="157">
        <v>15.503944771</v>
      </c>
      <c r="F11" s="100"/>
      <c r="G11" s="21"/>
      <c r="H11" s="21"/>
      <c r="I11" s="163"/>
      <c r="J11" s="157">
        <f>SUM(J9,J10)</f>
        <v>21.121152139199999</v>
      </c>
      <c r="K11" s="109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</row>
    <row r="12" spans="1:31" x14ac:dyDescent="0.3">
      <c r="A12" s="21">
        <v>5422</v>
      </c>
      <c r="B12" s="21" t="s">
        <v>25</v>
      </c>
      <c r="C12" s="163" t="s">
        <v>228</v>
      </c>
      <c r="D12" s="23">
        <v>35796</v>
      </c>
      <c r="E12" s="24">
        <v>1.6952324500000001E-2</v>
      </c>
      <c r="F12" s="100"/>
      <c r="G12" s="21">
        <v>5510</v>
      </c>
      <c r="H12" s="21" t="s">
        <v>25</v>
      </c>
      <c r="I12" s="163" t="s">
        <v>289</v>
      </c>
      <c r="J12" s="24">
        <v>0.33610040569999999</v>
      </c>
      <c r="K12" s="109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</row>
    <row r="13" spans="1:31" x14ac:dyDescent="0.3">
      <c r="A13" s="21">
        <v>5422</v>
      </c>
      <c r="B13" s="21" t="s">
        <v>25</v>
      </c>
      <c r="C13" s="163" t="s">
        <v>229</v>
      </c>
      <c r="D13" s="23">
        <v>43740</v>
      </c>
      <c r="E13" s="24">
        <v>1.3460478564</v>
      </c>
      <c r="F13" s="100"/>
      <c r="G13" s="160">
        <v>5510</v>
      </c>
      <c r="H13" s="270" t="s">
        <v>25</v>
      </c>
      <c r="I13" s="199" t="s">
        <v>290</v>
      </c>
      <c r="J13" s="24">
        <v>9.8729622500000003E-2</v>
      </c>
      <c r="K13" s="109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</row>
    <row r="14" spans="1:31" x14ac:dyDescent="0.3">
      <c r="A14" s="21"/>
      <c r="B14" s="21"/>
      <c r="C14" s="163"/>
      <c r="D14" s="23"/>
      <c r="E14" s="157">
        <f>SUM(E12,E13)</f>
        <v>1.3630001809000001</v>
      </c>
      <c r="F14" s="100"/>
      <c r="G14" s="160"/>
      <c r="H14" s="270"/>
      <c r="I14" s="199"/>
      <c r="J14" s="157">
        <f>SUM(J12,J13)</f>
        <v>0.4348300282</v>
      </c>
      <c r="K14" s="109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</row>
    <row r="15" spans="1:31" x14ac:dyDescent="0.3">
      <c r="A15" s="21">
        <v>5430</v>
      </c>
      <c r="B15" s="21" t="s">
        <v>25</v>
      </c>
      <c r="C15" s="163" t="s">
        <v>230</v>
      </c>
      <c r="D15" s="23">
        <v>34516</v>
      </c>
      <c r="E15" s="157">
        <v>0.220722314</v>
      </c>
      <c r="F15" s="100"/>
      <c r="G15" s="160">
        <v>5553</v>
      </c>
      <c r="H15" s="270" t="s">
        <v>25</v>
      </c>
      <c r="I15" s="199" t="s">
        <v>291</v>
      </c>
      <c r="J15" s="24">
        <v>2.0671383099999999E-2</v>
      </c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</row>
    <row r="16" spans="1:31" x14ac:dyDescent="0.3">
      <c r="A16" s="21">
        <v>5440</v>
      </c>
      <c r="B16" s="21" t="s">
        <v>25</v>
      </c>
      <c r="C16" s="163" t="s">
        <v>231</v>
      </c>
      <c r="D16" s="23">
        <v>30864</v>
      </c>
      <c r="E16" s="157">
        <v>1.1657028979000001</v>
      </c>
      <c r="F16" s="100"/>
      <c r="G16" s="160">
        <v>5553</v>
      </c>
      <c r="H16" s="270" t="s">
        <v>25</v>
      </c>
      <c r="I16" s="199" t="s">
        <v>256</v>
      </c>
      <c r="J16" s="24">
        <v>0.43344036820000004</v>
      </c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</row>
    <row r="17" spans="1:31" x14ac:dyDescent="0.3">
      <c r="A17" s="21">
        <v>5441</v>
      </c>
      <c r="B17" s="21" t="s">
        <v>25</v>
      </c>
      <c r="C17" s="163" t="s">
        <v>147</v>
      </c>
      <c r="D17" s="23">
        <v>37512</v>
      </c>
      <c r="E17" s="157">
        <v>2.2784489235000001</v>
      </c>
      <c r="F17" s="100"/>
      <c r="G17" s="160"/>
      <c r="H17" s="270"/>
      <c r="I17" s="280"/>
      <c r="J17" s="157">
        <f>SUM(J15,J16)</f>
        <v>0.45411175130000003</v>
      </c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</row>
    <row r="18" spans="1:31" x14ac:dyDescent="0.3">
      <c r="A18" s="21">
        <v>5474</v>
      </c>
      <c r="B18" s="21" t="s">
        <v>25</v>
      </c>
      <c r="C18" s="163" t="s">
        <v>232</v>
      </c>
      <c r="D18" s="23">
        <v>38504</v>
      </c>
      <c r="E18" s="24">
        <v>7.8393075300000004E-2</v>
      </c>
      <c r="F18" s="100"/>
      <c r="G18" s="160">
        <v>5618</v>
      </c>
      <c r="H18" s="270" t="s">
        <v>25</v>
      </c>
      <c r="I18" s="280" t="s">
        <v>273</v>
      </c>
      <c r="J18" s="157">
        <v>0.3570782877</v>
      </c>
      <c r="K18" s="109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</row>
    <row r="19" spans="1:31" x14ac:dyDescent="0.3">
      <c r="A19" s="21">
        <v>5474</v>
      </c>
      <c r="B19" s="21" t="s">
        <v>25</v>
      </c>
      <c r="C19" s="163" t="s">
        <v>233</v>
      </c>
      <c r="D19" s="23">
        <v>41339</v>
      </c>
      <c r="E19" s="24">
        <v>0.70413287359999999</v>
      </c>
      <c r="F19" s="100"/>
      <c r="G19" s="160">
        <v>5640</v>
      </c>
      <c r="H19" s="270" t="s">
        <v>25</v>
      </c>
      <c r="I19" s="280" t="s">
        <v>292</v>
      </c>
      <c r="J19" s="157">
        <v>7.6955252999999996E-3</v>
      </c>
      <c r="K19" s="109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</row>
    <row r="20" spans="1:31" x14ac:dyDescent="0.3">
      <c r="A20" s="21">
        <v>5474</v>
      </c>
      <c r="B20" s="21" t="s">
        <v>25</v>
      </c>
      <c r="C20" s="163" t="s">
        <v>234</v>
      </c>
      <c r="D20" s="23">
        <v>36312</v>
      </c>
      <c r="E20" s="24">
        <v>1.8249716456999998</v>
      </c>
      <c r="F20" s="100"/>
      <c r="G20" s="160">
        <v>5661</v>
      </c>
      <c r="H20" s="270" t="s">
        <v>25</v>
      </c>
      <c r="I20" s="280" t="s">
        <v>293</v>
      </c>
      <c r="J20" s="157">
        <v>3.1877771976</v>
      </c>
      <c r="K20" s="109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</row>
    <row r="21" spans="1:31" x14ac:dyDescent="0.3">
      <c r="A21" s="21">
        <v>5474</v>
      </c>
      <c r="B21" s="21" t="s">
        <v>25</v>
      </c>
      <c r="C21" s="163" t="s">
        <v>233</v>
      </c>
      <c r="D21" s="23">
        <v>41339</v>
      </c>
      <c r="E21" s="24">
        <v>1.43460297E-2</v>
      </c>
      <c r="F21" s="100"/>
      <c r="G21" s="267"/>
      <c r="H21" s="81"/>
      <c r="I21" s="68"/>
      <c r="J21" s="74">
        <f>SUM(J4,J5,J8,J11,J14,J17,J18,J19,J20)</f>
        <v>27.474906960399998</v>
      </c>
      <c r="K21" s="109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</row>
    <row r="22" spans="1:31" x14ac:dyDescent="0.3">
      <c r="A22" s="21">
        <v>5474</v>
      </c>
      <c r="B22" s="21" t="s">
        <v>25</v>
      </c>
      <c r="C22" s="163" t="s">
        <v>234</v>
      </c>
      <c r="D22" s="23">
        <v>36312</v>
      </c>
      <c r="E22" s="24">
        <v>1.43460297E-2</v>
      </c>
      <c r="F22" s="100"/>
      <c r="G22" s="160">
        <v>5868</v>
      </c>
      <c r="H22" s="270" t="s">
        <v>2</v>
      </c>
      <c r="I22" s="280" t="s">
        <v>294</v>
      </c>
      <c r="J22" s="284">
        <v>1.6356581631</v>
      </c>
      <c r="K22" s="109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</row>
    <row r="23" spans="1:31" x14ac:dyDescent="0.3">
      <c r="A23" s="21"/>
      <c r="B23" s="21"/>
      <c r="C23" s="163"/>
      <c r="D23" s="23"/>
      <c r="E23" s="157">
        <f>SUM(E18,E19,E20,E21,E22)</f>
        <v>2.6361896539999998</v>
      </c>
      <c r="F23" s="279"/>
      <c r="G23" s="160">
        <v>5875</v>
      </c>
      <c r="H23" s="270" t="s">
        <v>2</v>
      </c>
      <c r="I23" s="280" t="s">
        <v>295</v>
      </c>
      <c r="J23" s="298">
        <v>2.3204768206000002</v>
      </c>
      <c r="K23" s="109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</row>
    <row r="24" spans="1:31" x14ac:dyDescent="0.3">
      <c r="A24" s="21">
        <v>5477</v>
      </c>
      <c r="B24" s="21" t="s">
        <v>25</v>
      </c>
      <c r="C24" s="163" t="s">
        <v>235</v>
      </c>
      <c r="D24" s="23">
        <v>37421</v>
      </c>
      <c r="E24" s="157">
        <v>0.51610518110000003</v>
      </c>
      <c r="F24" s="100"/>
      <c r="G24" s="160">
        <v>5875</v>
      </c>
      <c r="H24" s="270" t="s">
        <v>2</v>
      </c>
      <c r="I24" s="280" t="s">
        <v>283</v>
      </c>
      <c r="J24" s="298">
        <v>8.5971565599999994E-2</v>
      </c>
      <c r="K24" s="109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</row>
    <row r="25" spans="1:31" x14ac:dyDescent="0.3">
      <c r="A25" s="21">
        <v>5483</v>
      </c>
      <c r="B25" s="21" t="s">
        <v>25</v>
      </c>
      <c r="C25" s="163" t="s">
        <v>236</v>
      </c>
      <c r="D25" s="23">
        <v>36312</v>
      </c>
      <c r="E25" s="157">
        <v>0.56634436990000003</v>
      </c>
      <c r="F25" s="100"/>
      <c r="G25" s="160"/>
      <c r="H25" s="270"/>
      <c r="I25" s="280"/>
      <c r="J25" s="284">
        <f>SUM(J23,J24)</f>
        <v>2.4064483862000001</v>
      </c>
      <c r="K25" s="109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</row>
    <row r="26" spans="1:31" x14ac:dyDescent="0.3">
      <c r="A26" s="160">
        <v>5489</v>
      </c>
      <c r="B26" s="160" t="s">
        <v>25</v>
      </c>
      <c r="C26" s="199" t="s">
        <v>237</v>
      </c>
      <c r="D26" s="197">
        <v>35247</v>
      </c>
      <c r="E26" s="24">
        <v>1.6843678253999999</v>
      </c>
      <c r="F26" s="100"/>
      <c r="G26" s="267"/>
      <c r="H26" s="81"/>
      <c r="I26" s="68"/>
      <c r="J26" s="74">
        <f>SUM(J22,J25)</f>
        <v>4.0421065492999997</v>
      </c>
      <c r="K26" s="109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</row>
    <row r="27" spans="1:31" x14ac:dyDescent="0.3">
      <c r="A27" s="160">
        <v>5489</v>
      </c>
      <c r="B27" s="160" t="s">
        <v>25</v>
      </c>
      <c r="C27" s="199" t="s">
        <v>238</v>
      </c>
      <c r="D27" s="197">
        <v>41498</v>
      </c>
      <c r="E27" s="24">
        <v>0.59128468220000008</v>
      </c>
      <c r="F27" s="100"/>
      <c r="K27" s="109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</row>
    <row r="28" spans="1:31" x14ac:dyDescent="0.3">
      <c r="A28" s="160"/>
      <c r="B28" s="160"/>
      <c r="C28" s="199"/>
      <c r="D28" s="197"/>
      <c r="E28" s="157">
        <f>SUM(E26,E27)</f>
        <v>2.2756525075999998</v>
      </c>
      <c r="F28" s="100"/>
      <c r="K28" s="109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</row>
    <row r="29" spans="1:31" x14ac:dyDescent="0.3">
      <c r="A29" s="160">
        <v>5490</v>
      </c>
      <c r="B29" s="160" t="s">
        <v>25</v>
      </c>
      <c r="C29" s="199" t="s">
        <v>239</v>
      </c>
      <c r="D29" s="197">
        <v>42912</v>
      </c>
      <c r="E29" s="157">
        <v>1.0963561199999999E-2</v>
      </c>
      <c r="F29" s="100"/>
      <c r="K29" s="109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</row>
    <row r="30" spans="1:31" x14ac:dyDescent="0.3">
      <c r="A30" s="160">
        <v>5491</v>
      </c>
      <c r="B30" s="160" t="s">
        <v>25</v>
      </c>
      <c r="C30" s="199" t="s">
        <v>240</v>
      </c>
      <c r="D30" s="197">
        <v>42765</v>
      </c>
      <c r="E30" s="157">
        <v>0.74091781950000002</v>
      </c>
      <c r="F30" s="10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</row>
    <row r="31" spans="1:31" x14ac:dyDescent="0.3">
      <c r="A31" s="160">
        <v>5497</v>
      </c>
      <c r="B31" s="160" t="s">
        <v>25</v>
      </c>
      <c r="C31" s="199" t="s">
        <v>241</v>
      </c>
      <c r="D31" s="197">
        <v>31079</v>
      </c>
      <c r="E31" s="24">
        <v>2.6504545499000001</v>
      </c>
      <c r="F31" s="10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</row>
    <row r="32" spans="1:31" x14ac:dyDescent="0.3">
      <c r="A32" s="160">
        <v>5497</v>
      </c>
      <c r="B32" s="160" t="s">
        <v>25</v>
      </c>
      <c r="C32" s="199" t="s">
        <v>242</v>
      </c>
      <c r="D32" s="197">
        <v>39329</v>
      </c>
      <c r="E32" s="24">
        <v>1.5212923263</v>
      </c>
      <c r="F32" s="100"/>
      <c r="G32" s="277"/>
      <c r="H32" s="277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spans="1:31" x14ac:dyDescent="0.3">
      <c r="A33" s="160">
        <v>5497</v>
      </c>
      <c r="B33" s="160" t="s">
        <v>25</v>
      </c>
      <c r="C33" s="199" t="s">
        <v>241</v>
      </c>
      <c r="D33" s="197">
        <v>31079</v>
      </c>
      <c r="E33" s="24">
        <v>8.2847302299999995E-2</v>
      </c>
      <c r="F33" s="100"/>
      <c r="G33" s="111"/>
      <c r="H33" s="29"/>
      <c r="I33" s="100"/>
      <c r="J33" s="112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</row>
    <row r="34" spans="1:31" x14ac:dyDescent="0.3">
      <c r="A34" s="160">
        <v>5497</v>
      </c>
      <c r="B34" s="160" t="s">
        <v>25</v>
      </c>
      <c r="C34" s="199" t="s">
        <v>242</v>
      </c>
      <c r="D34" s="197">
        <v>39329</v>
      </c>
      <c r="E34" s="24">
        <v>8.2847302299999995E-2</v>
      </c>
      <c r="F34" s="100"/>
      <c r="G34" s="29"/>
      <c r="H34" s="29"/>
      <c r="I34" s="30"/>
      <c r="J34" s="112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spans="1:31" x14ac:dyDescent="0.3">
      <c r="A35" s="160"/>
      <c r="B35" s="160"/>
      <c r="C35" s="199"/>
      <c r="D35" s="197"/>
      <c r="E35" s="157">
        <f>SUM(E31,E32,E33,E34)</f>
        <v>4.3374414808000008</v>
      </c>
      <c r="F35" s="100"/>
      <c r="G35" s="29"/>
      <c r="H35" s="29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</row>
    <row r="36" spans="1:31" x14ac:dyDescent="0.3">
      <c r="A36" s="160">
        <v>5498</v>
      </c>
      <c r="B36" s="160" t="s">
        <v>25</v>
      </c>
      <c r="C36" s="199" t="s">
        <v>243</v>
      </c>
      <c r="D36" s="197">
        <v>41730</v>
      </c>
      <c r="E36" s="157">
        <v>0.97408243309999998</v>
      </c>
      <c r="F36" s="100"/>
      <c r="G36" s="29"/>
      <c r="H36" s="29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spans="1:31" x14ac:dyDescent="0.3">
      <c r="A37" s="160">
        <v>5503</v>
      </c>
      <c r="B37" s="160" t="s">
        <v>25</v>
      </c>
      <c r="C37" s="199" t="s">
        <v>286</v>
      </c>
      <c r="D37" s="197">
        <v>31943</v>
      </c>
      <c r="E37" s="24">
        <v>2.0052857729999998</v>
      </c>
      <c r="F37" s="100"/>
      <c r="G37" s="29"/>
      <c r="H37" s="29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</row>
    <row r="38" spans="1:31" x14ac:dyDescent="0.3">
      <c r="A38" s="160">
        <v>5503</v>
      </c>
      <c r="B38" s="160" t="s">
        <v>25</v>
      </c>
      <c r="C38" s="199" t="s">
        <v>244</v>
      </c>
      <c r="D38" s="197">
        <v>36526</v>
      </c>
      <c r="E38" s="24">
        <v>2.8040616876</v>
      </c>
      <c r="F38" s="100"/>
      <c r="G38" s="29"/>
      <c r="H38" s="29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</row>
    <row r="39" spans="1:31" x14ac:dyDescent="0.3">
      <c r="A39" s="160"/>
      <c r="B39" s="160"/>
      <c r="C39" s="199"/>
      <c r="D39" s="197"/>
      <c r="E39" s="157">
        <f>SUM(E37,E38)</f>
        <v>4.8093474605999997</v>
      </c>
      <c r="F39" s="100"/>
      <c r="G39" s="29"/>
      <c r="H39" s="29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</row>
    <row r="40" spans="1:31" x14ac:dyDescent="0.3">
      <c r="A40" s="160">
        <v>5510</v>
      </c>
      <c r="B40" s="160" t="s">
        <v>25</v>
      </c>
      <c r="C40" s="199" t="s">
        <v>245</v>
      </c>
      <c r="D40" s="197">
        <v>40695</v>
      </c>
      <c r="E40" s="24">
        <v>0.36593802129999997</v>
      </c>
      <c r="F40" s="30"/>
      <c r="G40" s="29"/>
      <c r="H40" s="29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</row>
    <row r="41" spans="1:31" x14ac:dyDescent="0.3">
      <c r="A41" s="160">
        <v>5510</v>
      </c>
      <c r="B41" s="160" t="s">
        <v>25</v>
      </c>
      <c r="C41" s="199" t="s">
        <v>246</v>
      </c>
      <c r="D41" s="197">
        <v>40664</v>
      </c>
      <c r="E41" s="24">
        <v>8.2479765099999991E-2</v>
      </c>
      <c r="F41" s="30"/>
      <c r="G41" s="29"/>
      <c r="H41" s="29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</row>
    <row r="42" spans="1:31" x14ac:dyDescent="0.3">
      <c r="A42" s="160"/>
      <c r="B42" s="160"/>
      <c r="C42" s="199"/>
      <c r="D42" s="197"/>
      <c r="E42" s="157">
        <f>SUM(E40,E41)</f>
        <v>0.44841778639999996</v>
      </c>
      <c r="F42" s="30"/>
      <c r="G42" s="29"/>
      <c r="H42" s="29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</row>
    <row r="43" spans="1:31" x14ac:dyDescent="0.3">
      <c r="A43" s="160">
        <v>5533</v>
      </c>
      <c r="B43" s="160" t="s">
        <v>25</v>
      </c>
      <c r="C43" s="199" t="s">
        <v>247</v>
      </c>
      <c r="D43" s="197">
        <v>36719</v>
      </c>
      <c r="E43" s="157">
        <v>0.62058644600000001</v>
      </c>
      <c r="F43" s="30"/>
      <c r="G43" s="29"/>
      <c r="H43" s="29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</row>
    <row r="44" spans="1:31" x14ac:dyDescent="0.3">
      <c r="A44" s="160">
        <v>5541</v>
      </c>
      <c r="B44" s="160" t="s">
        <v>25</v>
      </c>
      <c r="C44" s="199"/>
      <c r="D44" s="197">
        <v>22068</v>
      </c>
      <c r="E44" s="157">
        <v>8.3499720400000005E-2</v>
      </c>
      <c r="F44" s="30"/>
      <c r="G44" s="29"/>
      <c r="H44" s="29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</row>
    <row r="45" spans="1:31" x14ac:dyDescent="0.3">
      <c r="A45" s="160">
        <v>5543</v>
      </c>
      <c r="B45" s="160" t="s">
        <v>25</v>
      </c>
      <c r="C45" s="199"/>
      <c r="D45" s="197">
        <v>22068</v>
      </c>
      <c r="E45" s="24">
        <v>1.4129080277999999</v>
      </c>
      <c r="F45" s="30"/>
      <c r="G45" s="29"/>
      <c r="H45" s="29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</row>
    <row r="46" spans="1:31" x14ac:dyDescent="0.3">
      <c r="A46" s="160">
        <v>5543</v>
      </c>
      <c r="B46" s="160" t="s">
        <v>25</v>
      </c>
      <c r="C46" s="199" t="s">
        <v>248</v>
      </c>
      <c r="D46" s="197">
        <v>33970</v>
      </c>
      <c r="E46" s="24">
        <v>1.8837052702000001</v>
      </c>
      <c r="F46" s="30"/>
      <c r="G46" s="29"/>
      <c r="H46" s="29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</row>
    <row r="47" spans="1:31" x14ac:dyDescent="0.3">
      <c r="A47" s="160">
        <v>5543</v>
      </c>
      <c r="B47" s="160" t="s">
        <v>25</v>
      </c>
      <c r="C47" s="199" t="s">
        <v>249</v>
      </c>
      <c r="D47" s="197">
        <v>37761</v>
      </c>
      <c r="E47" s="24">
        <v>1.5221931939</v>
      </c>
      <c r="F47" s="30"/>
      <c r="G47" s="29"/>
      <c r="H47" s="29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</row>
    <row r="48" spans="1:31" x14ac:dyDescent="0.3">
      <c r="A48" s="160">
        <v>5543</v>
      </c>
      <c r="B48" s="160" t="s">
        <v>25</v>
      </c>
      <c r="C48" s="199" t="s">
        <v>250</v>
      </c>
      <c r="D48" s="197">
        <v>39218</v>
      </c>
      <c r="E48" s="24">
        <v>2.9581200000000001E-4</v>
      </c>
      <c r="F48" s="30"/>
      <c r="G48" s="29"/>
      <c r="H48" s="29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</row>
    <row r="49" spans="1:31" x14ac:dyDescent="0.3">
      <c r="A49" s="160"/>
      <c r="B49" s="160"/>
      <c r="C49" s="199"/>
      <c r="D49" s="197"/>
      <c r="E49" s="157">
        <f>SUM(E45,E46,E47,E48)</f>
        <v>4.8191023039000003</v>
      </c>
      <c r="F49" s="30"/>
      <c r="G49" s="29"/>
      <c r="H49" s="29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</row>
    <row r="50" spans="1:31" x14ac:dyDescent="0.3">
      <c r="A50" s="160">
        <v>5545</v>
      </c>
      <c r="B50" s="160" t="s">
        <v>25</v>
      </c>
      <c r="C50" s="199" t="s">
        <v>251</v>
      </c>
      <c r="D50" s="197">
        <v>27546</v>
      </c>
      <c r="E50" s="24">
        <v>2.5758817005000001</v>
      </c>
      <c r="F50" s="30"/>
      <c r="G50" s="29"/>
      <c r="H50" s="29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</row>
    <row r="51" spans="1:31" x14ac:dyDescent="0.3">
      <c r="A51" s="160">
        <v>5545</v>
      </c>
      <c r="B51" s="160" t="s">
        <v>25</v>
      </c>
      <c r="C51" s="199" t="s">
        <v>252</v>
      </c>
      <c r="D51" s="197">
        <v>27912</v>
      </c>
      <c r="E51" s="24">
        <v>3.0280381621000001</v>
      </c>
      <c r="F51" s="30"/>
      <c r="G51" s="29"/>
      <c r="H51" s="29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</row>
    <row r="52" spans="1:31" x14ac:dyDescent="0.3">
      <c r="A52" s="160"/>
      <c r="B52" s="160"/>
      <c r="C52" s="199"/>
      <c r="D52" s="197"/>
      <c r="E52" s="157">
        <f>SUM(E50,E51)</f>
        <v>5.6039198625999997</v>
      </c>
      <c r="F52" s="30"/>
      <c r="G52" s="29"/>
      <c r="H52" s="29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</row>
    <row r="53" spans="1:31" x14ac:dyDescent="0.3">
      <c r="A53" s="160">
        <v>5547</v>
      </c>
      <c r="B53" s="160" t="s">
        <v>25</v>
      </c>
      <c r="C53" s="199" t="s">
        <v>253</v>
      </c>
      <c r="D53" s="197">
        <v>35400</v>
      </c>
      <c r="E53" s="157">
        <v>1.2465009462000001</v>
      </c>
      <c r="F53" s="30"/>
      <c r="G53" s="29"/>
      <c r="H53" s="29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</row>
    <row r="54" spans="1:31" x14ac:dyDescent="0.3">
      <c r="A54" s="160">
        <v>5553</v>
      </c>
      <c r="B54" s="270" t="s">
        <v>25</v>
      </c>
      <c r="C54" s="271" t="s">
        <v>254</v>
      </c>
      <c r="D54" s="197">
        <v>29221</v>
      </c>
      <c r="E54" s="24">
        <v>0.79049300350000007</v>
      </c>
      <c r="F54" s="30"/>
      <c r="G54" s="29"/>
      <c r="H54" s="29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</row>
    <row r="55" spans="1:31" x14ac:dyDescent="0.3">
      <c r="A55" s="160">
        <v>5553</v>
      </c>
      <c r="B55" s="270" t="s">
        <v>25</v>
      </c>
      <c r="C55" s="271" t="s">
        <v>255</v>
      </c>
      <c r="D55" s="197">
        <v>35582</v>
      </c>
      <c r="E55" s="24">
        <v>0.80003395450000003</v>
      </c>
      <c r="F55" s="30"/>
      <c r="G55" s="29"/>
      <c r="H55" s="29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</row>
    <row r="56" spans="1:31" x14ac:dyDescent="0.3">
      <c r="A56" s="160">
        <v>5553</v>
      </c>
      <c r="B56" s="270" t="s">
        <v>25</v>
      </c>
      <c r="C56" s="271" t="s">
        <v>256</v>
      </c>
      <c r="D56" s="197">
        <v>43474</v>
      </c>
      <c r="E56" s="24">
        <v>0.43344036820000004</v>
      </c>
      <c r="F56" s="30"/>
      <c r="G56" s="29"/>
      <c r="H56" s="29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</row>
    <row r="57" spans="1:31" x14ac:dyDescent="0.3">
      <c r="A57" s="160">
        <v>5553</v>
      </c>
      <c r="B57" s="270" t="s">
        <v>25</v>
      </c>
      <c r="C57" s="271" t="s">
        <v>257</v>
      </c>
      <c r="D57" s="197">
        <v>28491</v>
      </c>
      <c r="E57" s="24">
        <v>1.14999026E-2</v>
      </c>
      <c r="F57" s="30"/>
      <c r="G57" s="29"/>
      <c r="H57" s="29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</row>
    <row r="58" spans="1:31" x14ac:dyDescent="0.3">
      <c r="A58" s="160"/>
      <c r="B58" s="270"/>
      <c r="C58" s="271"/>
      <c r="D58" s="197"/>
      <c r="E58" s="157">
        <f>SUM(E54,E55,E56,E57)</f>
        <v>2.0354672288</v>
      </c>
      <c r="F58" s="30"/>
      <c r="G58" s="29"/>
      <c r="H58" s="29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</row>
    <row r="59" spans="1:31" x14ac:dyDescent="0.3">
      <c r="A59" s="160">
        <v>5579</v>
      </c>
      <c r="B59" s="270" t="s">
        <v>25</v>
      </c>
      <c r="C59" s="271" t="s">
        <v>258</v>
      </c>
      <c r="D59" s="197">
        <v>38656</v>
      </c>
      <c r="E59" s="24">
        <v>1.17588893E-2</v>
      </c>
      <c r="F59" s="30"/>
      <c r="G59" s="29"/>
      <c r="H59" s="29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</row>
    <row r="60" spans="1:31" x14ac:dyDescent="0.3">
      <c r="A60" s="160">
        <v>5579</v>
      </c>
      <c r="B60" s="270" t="s">
        <v>25</v>
      </c>
      <c r="C60" s="271" t="s">
        <v>259</v>
      </c>
      <c r="D60" s="197">
        <v>37288</v>
      </c>
      <c r="E60" s="24">
        <v>0.51891959040000002</v>
      </c>
      <c r="F60" s="30"/>
      <c r="G60" s="29"/>
      <c r="H60" s="29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</row>
    <row r="61" spans="1:31" x14ac:dyDescent="0.3">
      <c r="A61" s="160">
        <v>5579</v>
      </c>
      <c r="B61" s="270" t="s">
        <v>25</v>
      </c>
      <c r="C61" s="271" t="s">
        <v>260</v>
      </c>
      <c r="D61" s="197">
        <v>37288</v>
      </c>
      <c r="E61" s="24">
        <v>0.43425878540000001</v>
      </c>
      <c r="F61" s="30"/>
      <c r="G61" s="29"/>
      <c r="H61" s="29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</row>
    <row r="62" spans="1:31" x14ac:dyDescent="0.3">
      <c r="A62" s="160"/>
      <c r="B62" s="270"/>
      <c r="C62" s="271"/>
      <c r="D62" s="197"/>
      <c r="E62" s="157">
        <f>SUM(E59,E60,E61)</f>
        <v>0.96493726510000011</v>
      </c>
      <c r="F62" s="30"/>
      <c r="G62" s="29"/>
      <c r="H62" s="29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x14ac:dyDescent="0.3">
      <c r="A63" s="160">
        <v>5597</v>
      </c>
      <c r="B63" s="270" t="s">
        <v>25</v>
      </c>
      <c r="C63" s="271"/>
      <c r="D63" s="197">
        <v>29007</v>
      </c>
      <c r="E63" s="157">
        <v>3.8392098448999996</v>
      </c>
      <c r="F63" s="30"/>
      <c r="G63" s="29"/>
      <c r="H63" s="29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</row>
    <row r="64" spans="1:31" x14ac:dyDescent="0.3">
      <c r="A64" s="160">
        <v>5598</v>
      </c>
      <c r="B64" s="270" t="s">
        <v>25</v>
      </c>
      <c r="C64" s="271" t="s">
        <v>124</v>
      </c>
      <c r="D64" s="197">
        <v>35977</v>
      </c>
      <c r="E64" s="157">
        <v>0.8915618312000001</v>
      </c>
      <c r="F64" s="30"/>
      <c r="G64" s="29"/>
      <c r="H64" s="29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</row>
    <row r="65" spans="1:31" x14ac:dyDescent="0.3">
      <c r="A65" s="160">
        <v>5601</v>
      </c>
      <c r="B65" s="270" t="s">
        <v>25</v>
      </c>
      <c r="C65" s="271" t="s">
        <v>261</v>
      </c>
      <c r="D65" s="197">
        <v>42795</v>
      </c>
      <c r="E65" s="157">
        <v>9.444051999999999E-4</v>
      </c>
      <c r="F65" s="30"/>
      <c r="G65" s="29"/>
      <c r="H65" s="29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</row>
    <row r="66" spans="1:31" x14ac:dyDescent="0.3">
      <c r="A66" s="160">
        <v>5602</v>
      </c>
      <c r="B66" s="270" t="s">
        <v>25</v>
      </c>
      <c r="C66" s="271" t="s">
        <v>261</v>
      </c>
      <c r="D66" s="197">
        <v>42795</v>
      </c>
      <c r="E66" s="157">
        <v>4.4638459474000003</v>
      </c>
      <c r="F66" s="30"/>
      <c r="G66" s="29"/>
      <c r="H66" s="29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</row>
    <row r="67" spans="1:31" x14ac:dyDescent="0.3">
      <c r="A67" s="160">
        <v>5603</v>
      </c>
      <c r="B67" s="270" t="s">
        <v>25</v>
      </c>
      <c r="C67" s="271" t="s">
        <v>262</v>
      </c>
      <c r="D67" s="197">
        <v>37489</v>
      </c>
      <c r="E67" s="157">
        <v>8.1840880374000005</v>
      </c>
      <c r="F67" s="30"/>
      <c r="G67" s="29"/>
      <c r="H67" s="29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</row>
    <row r="68" spans="1:31" x14ac:dyDescent="0.3">
      <c r="A68" s="160">
        <v>5608</v>
      </c>
      <c r="B68" s="270" t="s">
        <v>25</v>
      </c>
      <c r="C68" s="271" t="s">
        <v>263</v>
      </c>
      <c r="D68" s="197">
        <v>30437</v>
      </c>
      <c r="E68" s="24">
        <v>0.51991313010000006</v>
      </c>
      <c r="F68" s="30"/>
      <c r="G68" s="29"/>
      <c r="H68" s="29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</row>
    <row r="69" spans="1:31" x14ac:dyDescent="0.3">
      <c r="A69" s="160">
        <v>5608</v>
      </c>
      <c r="B69" s="270" t="s">
        <v>25</v>
      </c>
      <c r="C69" s="271" t="s">
        <v>264</v>
      </c>
      <c r="D69" s="197">
        <v>38351</v>
      </c>
      <c r="E69" s="24">
        <v>0.75553033390000002</v>
      </c>
      <c r="F69" s="30"/>
      <c r="G69" s="29"/>
      <c r="H69" s="29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</row>
    <row r="70" spans="1:31" x14ac:dyDescent="0.3">
      <c r="A70" s="160">
        <v>5608</v>
      </c>
      <c r="B70" s="270" t="s">
        <v>25</v>
      </c>
      <c r="C70" s="271" t="s">
        <v>265</v>
      </c>
      <c r="D70" s="197">
        <v>29007</v>
      </c>
      <c r="E70" s="24">
        <v>0.47683061360000001</v>
      </c>
      <c r="F70" s="30"/>
      <c r="G70" s="29"/>
      <c r="H70" s="29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</row>
    <row r="71" spans="1:31" x14ac:dyDescent="0.3">
      <c r="A71" s="160">
        <v>5608</v>
      </c>
      <c r="B71" s="270" t="s">
        <v>25</v>
      </c>
      <c r="C71" s="271" t="s">
        <v>266</v>
      </c>
      <c r="D71" s="197">
        <v>30376</v>
      </c>
      <c r="E71" s="24">
        <v>0.13978421669999999</v>
      </c>
      <c r="F71" s="30"/>
      <c r="G71" s="29"/>
      <c r="H71" s="29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</row>
    <row r="72" spans="1:31" x14ac:dyDescent="0.3">
      <c r="A72" s="160"/>
      <c r="B72" s="270"/>
      <c r="C72" s="271"/>
      <c r="D72" s="197"/>
      <c r="E72" s="157">
        <f>SUM(E68,E69,E70,E71)</f>
        <v>1.8920582943000002</v>
      </c>
      <c r="F72" s="30"/>
      <c r="G72" s="29"/>
      <c r="H72" s="29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</row>
    <row r="73" spans="1:31" x14ac:dyDescent="0.3">
      <c r="A73" s="160">
        <v>5610</v>
      </c>
      <c r="B73" s="270" t="s">
        <v>25</v>
      </c>
      <c r="C73" s="271" t="s">
        <v>242</v>
      </c>
      <c r="D73" s="197">
        <v>39329</v>
      </c>
      <c r="E73" s="24">
        <v>4.4922646067000001</v>
      </c>
      <c r="F73" s="30"/>
      <c r="G73" s="29"/>
      <c r="H73" s="29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</row>
    <row r="74" spans="1:31" x14ac:dyDescent="0.3">
      <c r="A74" s="160">
        <v>5610</v>
      </c>
      <c r="B74" s="270" t="s">
        <v>25</v>
      </c>
      <c r="C74" s="271" t="s">
        <v>267</v>
      </c>
      <c r="D74" s="197">
        <v>31079</v>
      </c>
      <c r="E74" s="24">
        <v>0.2387426681</v>
      </c>
      <c r="F74" s="30"/>
      <c r="G74" s="29"/>
      <c r="H74" s="29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</row>
    <row r="75" spans="1:31" x14ac:dyDescent="0.3">
      <c r="A75" s="160">
        <v>5610</v>
      </c>
      <c r="B75" s="270" t="s">
        <v>25</v>
      </c>
      <c r="C75" s="271" t="s">
        <v>268</v>
      </c>
      <c r="D75" s="197">
        <v>31079</v>
      </c>
      <c r="E75" s="24">
        <v>4.7275408599999999E-2</v>
      </c>
      <c r="F75" s="30"/>
      <c r="G75" s="29"/>
      <c r="H75" s="29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</row>
    <row r="76" spans="1:31" x14ac:dyDescent="0.3">
      <c r="A76" s="160"/>
      <c r="B76" s="270"/>
      <c r="C76" s="271"/>
      <c r="D76" s="197"/>
      <c r="E76" s="157">
        <f>SUM(E73,E74,E75)</f>
        <v>4.7782826833999996</v>
      </c>
      <c r="F76" s="30"/>
      <c r="G76" s="29"/>
      <c r="H76" s="29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</row>
    <row r="77" spans="1:31" x14ac:dyDescent="0.3">
      <c r="A77" s="160">
        <v>5613</v>
      </c>
      <c r="B77" s="270" t="s">
        <v>25</v>
      </c>
      <c r="C77" s="271" t="s">
        <v>269</v>
      </c>
      <c r="D77" s="197">
        <v>36069</v>
      </c>
      <c r="E77" s="157">
        <v>0.45378061909999995</v>
      </c>
      <c r="F77" s="30"/>
      <c r="G77" s="29"/>
      <c r="H77" s="29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</row>
    <row r="78" spans="1:31" x14ac:dyDescent="0.3">
      <c r="A78" s="160">
        <v>5614</v>
      </c>
      <c r="B78" s="270" t="s">
        <v>25</v>
      </c>
      <c r="C78" s="271" t="s">
        <v>270</v>
      </c>
      <c r="D78" s="197">
        <v>36069</v>
      </c>
      <c r="E78" s="157">
        <v>0.54028654200000004</v>
      </c>
      <c r="F78" s="30"/>
      <c r="G78" s="29"/>
      <c r="H78" s="29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</row>
    <row r="79" spans="1:31" x14ac:dyDescent="0.3">
      <c r="A79" s="160">
        <v>5615</v>
      </c>
      <c r="B79" s="270" t="s">
        <v>25</v>
      </c>
      <c r="C79" s="271" t="s">
        <v>271</v>
      </c>
      <c r="D79" s="197">
        <v>37012</v>
      </c>
      <c r="E79" s="157">
        <v>2.7620010861999997</v>
      </c>
      <c r="F79" s="30"/>
      <c r="G79" s="29"/>
      <c r="H79" s="29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</row>
    <row r="80" spans="1:31" x14ac:dyDescent="0.3">
      <c r="A80" s="160">
        <v>5618</v>
      </c>
      <c r="B80" s="270" t="s">
        <v>25</v>
      </c>
      <c r="C80" s="271" t="s">
        <v>272</v>
      </c>
      <c r="D80" s="197">
        <v>41928</v>
      </c>
      <c r="E80" s="24">
        <v>0.1045653084</v>
      </c>
      <c r="F80" s="30"/>
      <c r="G80" s="29"/>
      <c r="H80" s="29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</row>
    <row r="81" spans="1:31" x14ac:dyDescent="0.3">
      <c r="A81" s="160">
        <v>5618</v>
      </c>
      <c r="B81" s="270" t="s">
        <v>25</v>
      </c>
      <c r="C81" s="271" t="s">
        <v>273</v>
      </c>
      <c r="D81" s="197">
        <v>43215</v>
      </c>
      <c r="E81" s="24">
        <v>0.3570782877</v>
      </c>
      <c r="F81" s="30"/>
      <c r="G81" s="29"/>
      <c r="H81" s="29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</row>
    <row r="82" spans="1:31" x14ac:dyDescent="0.3">
      <c r="A82" s="160"/>
      <c r="B82" s="270"/>
      <c r="C82" s="271"/>
      <c r="D82" s="197"/>
      <c r="E82" s="157">
        <f>SUM(E80,E81)</f>
        <v>0.4616435961</v>
      </c>
      <c r="F82" s="30"/>
      <c r="G82" s="29"/>
      <c r="H82" s="29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</row>
    <row r="83" spans="1:31" x14ac:dyDescent="0.3">
      <c r="A83" s="160">
        <v>5623</v>
      </c>
      <c r="B83" s="270" t="s">
        <v>25</v>
      </c>
      <c r="C83" s="271"/>
      <c r="D83" s="197">
        <v>26451</v>
      </c>
      <c r="E83" s="157">
        <v>7.9676698000000004E-3</v>
      </c>
      <c r="F83" s="30"/>
      <c r="G83" s="29"/>
      <c r="H83" s="29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</row>
    <row r="84" spans="1:31" x14ac:dyDescent="0.3">
      <c r="A84" s="160">
        <v>5624</v>
      </c>
      <c r="B84" s="270" t="s">
        <v>25</v>
      </c>
      <c r="C84" s="271"/>
      <c r="D84" s="197">
        <v>25720</v>
      </c>
      <c r="E84" s="157">
        <v>0.96001774519999994</v>
      </c>
      <c r="F84" s="30"/>
      <c r="G84" s="29"/>
      <c r="H84" s="29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</row>
    <row r="85" spans="1:31" x14ac:dyDescent="0.3">
      <c r="A85" s="160">
        <v>5625</v>
      </c>
      <c r="B85" s="270" t="s">
        <v>25</v>
      </c>
      <c r="C85" s="271" t="s">
        <v>274</v>
      </c>
      <c r="D85" s="197">
        <v>32782</v>
      </c>
      <c r="E85" s="24">
        <v>1.9309676224999999</v>
      </c>
      <c r="F85" s="30"/>
      <c r="G85" s="29"/>
      <c r="H85" s="29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</row>
    <row r="86" spans="1:31" x14ac:dyDescent="0.3">
      <c r="A86" s="160">
        <v>5625</v>
      </c>
      <c r="B86" s="270" t="s">
        <v>25</v>
      </c>
      <c r="C86" s="271"/>
      <c r="D86" s="197">
        <v>26451</v>
      </c>
      <c r="E86" s="24">
        <v>4.5445365960000004</v>
      </c>
      <c r="F86" s="30"/>
      <c r="G86" s="29"/>
      <c r="H86" s="29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</row>
    <row r="87" spans="1:31" x14ac:dyDescent="0.3">
      <c r="A87" s="160"/>
      <c r="B87" s="270"/>
      <c r="C87" s="271"/>
      <c r="D87" s="197"/>
      <c r="E87" s="157">
        <f>SUM(E85,E86)</f>
        <v>6.4755042185000002</v>
      </c>
      <c r="F87" s="30"/>
      <c r="G87" s="29"/>
      <c r="H87" s="29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</row>
    <row r="88" spans="1:31" x14ac:dyDescent="0.3">
      <c r="A88" s="160">
        <v>5643</v>
      </c>
      <c r="B88" s="270" t="s">
        <v>25</v>
      </c>
      <c r="C88" s="271"/>
      <c r="D88" s="197">
        <v>23529</v>
      </c>
      <c r="E88" s="157">
        <v>3.8165468704999999</v>
      </c>
      <c r="F88" s="30"/>
      <c r="G88" s="29"/>
      <c r="H88" s="29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</row>
    <row r="89" spans="1:31" x14ac:dyDescent="0.3">
      <c r="A89" s="160">
        <v>5644</v>
      </c>
      <c r="B89" s="270" t="s">
        <v>25</v>
      </c>
      <c r="C89" s="271"/>
      <c r="D89" s="197">
        <v>22068</v>
      </c>
      <c r="E89" s="24">
        <v>2.8536860850000001</v>
      </c>
      <c r="F89" s="30"/>
      <c r="G89" s="29"/>
      <c r="H89" s="29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</row>
    <row r="90" spans="1:31" x14ac:dyDescent="0.3">
      <c r="A90" s="160">
        <v>5644</v>
      </c>
      <c r="B90" s="270" t="s">
        <v>25</v>
      </c>
      <c r="C90" s="271" t="s">
        <v>275</v>
      </c>
      <c r="D90" s="197">
        <v>37865</v>
      </c>
      <c r="E90" s="24">
        <v>2.5364689864000001</v>
      </c>
      <c r="F90" s="30"/>
      <c r="G90" s="29"/>
      <c r="H90" s="29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</row>
    <row r="91" spans="1:31" x14ac:dyDescent="0.3">
      <c r="A91" s="160">
        <v>5644</v>
      </c>
      <c r="B91" s="270" t="s">
        <v>25</v>
      </c>
      <c r="C91" s="271"/>
      <c r="D91" s="197">
        <v>22068</v>
      </c>
      <c r="E91" s="24">
        <v>2.5364689864000001</v>
      </c>
      <c r="F91" s="30"/>
      <c r="G91" s="29"/>
      <c r="H91" s="29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</row>
    <row r="92" spans="1:31" x14ac:dyDescent="0.3">
      <c r="A92" s="160"/>
      <c r="B92" s="270"/>
      <c r="C92" s="271"/>
      <c r="D92" s="197"/>
      <c r="E92" s="157">
        <f>SUM(E89,E90,E91)</f>
        <v>7.9266240578000007</v>
      </c>
      <c r="F92" s="30"/>
      <c r="G92" s="29"/>
      <c r="H92" s="29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</row>
    <row r="93" spans="1:31" x14ac:dyDescent="0.3">
      <c r="A93" s="160">
        <v>5659</v>
      </c>
      <c r="B93" s="270" t="s">
        <v>25</v>
      </c>
      <c r="C93" s="271" t="s">
        <v>276</v>
      </c>
      <c r="D93" s="197">
        <v>32540</v>
      </c>
      <c r="E93" s="24">
        <v>2.9038948256000001</v>
      </c>
      <c r="F93" s="30"/>
      <c r="G93" s="29"/>
      <c r="H93" s="29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</row>
    <row r="94" spans="1:31" x14ac:dyDescent="0.3">
      <c r="A94" s="160">
        <v>5659</v>
      </c>
      <c r="B94" s="270" t="s">
        <v>25</v>
      </c>
      <c r="C94" s="271" t="s">
        <v>277</v>
      </c>
      <c r="D94" s="197">
        <v>38680</v>
      </c>
      <c r="E94" s="24">
        <v>1.6699449835</v>
      </c>
      <c r="F94" s="30"/>
      <c r="G94" s="29"/>
      <c r="H94" s="29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</row>
    <row r="95" spans="1:31" x14ac:dyDescent="0.3">
      <c r="A95" s="160">
        <v>5659</v>
      </c>
      <c r="B95" s="270" t="s">
        <v>25</v>
      </c>
      <c r="C95" s="271" t="s">
        <v>278</v>
      </c>
      <c r="D95" s="197">
        <v>38631</v>
      </c>
      <c r="E95" s="24">
        <v>0.62977530049999997</v>
      </c>
      <c r="F95" s="30"/>
      <c r="G95" s="29"/>
      <c r="H95" s="29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</row>
    <row r="96" spans="1:31" x14ac:dyDescent="0.3">
      <c r="A96" s="160"/>
      <c r="B96" s="270"/>
      <c r="C96" s="271"/>
      <c r="D96" s="197"/>
      <c r="E96" s="157">
        <f>SUM(E93,E94,E95)</f>
        <v>5.2036151095999994</v>
      </c>
      <c r="F96" s="30"/>
      <c r="G96" s="29"/>
      <c r="H96" s="29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</row>
    <row r="97" spans="1:5" x14ac:dyDescent="0.3">
      <c r="A97" s="79"/>
      <c r="B97" s="267"/>
      <c r="C97" s="81"/>
      <c r="D97" s="68"/>
      <c r="E97" s="74">
        <f>SUM(E7, E10,E11,E14,E15,E16,E17,E23,E24,E25,E28,E29,E30,E35,E36,E39,E42,E43,E44,E49,E52,E53,E58,E62,E63,E64,E65,E66,E67,E72,E76,E77,E78,E79,E82,E83,E84,E87,E88,E92,E96)</f>
        <v>121.99000832410002</v>
      </c>
    </row>
    <row r="98" spans="1:5" x14ac:dyDescent="0.3">
      <c r="A98" s="94">
        <v>5894</v>
      </c>
      <c r="B98" s="94" t="s">
        <v>38</v>
      </c>
      <c r="C98" s="1" t="s">
        <v>279</v>
      </c>
      <c r="D98" s="274">
        <v>30621</v>
      </c>
      <c r="E98" s="157">
        <v>3.1768442072000003</v>
      </c>
    </row>
    <row r="99" spans="1:5" x14ac:dyDescent="0.3">
      <c r="A99" s="79"/>
      <c r="B99" s="267"/>
      <c r="C99" s="81"/>
      <c r="D99" s="68"/>
      <c r="E99" s="74">
        <f>SUM(E98)</f>
        <v>3.1768442072000003</v>
      </c>
    </row>
    <row r="100" spans="1:5" x14ac:dyDescent="0.3">
      <c r="A100" s="94">
        <v>5702</v>
      </c>
      <c r="B100" s="94" t="s">
        <v>2</v>
      </c>
      <c r="C100" s="1" t="s">
        <v>280</v>
      </c>
      <c r="D100" s="274">
        <v>36465</v>
      </c>
      <c r="E100" s="157">
        <v>0.46431360160000001</v>
      </c>
    </row>
    <row r="101" spans="1:5" x14ac:dyDescent="0.3">
      <c r="A101" s="94">
        <v>5721</v>
      </c>
      <c r="B101" s="94" t="s">
        <v>2</v>
      </c>
      <c r="C101" s="1" t="s">
        <v>281</v>
      </c>
      <c r="D101" s="274">
        <v>36678</v>
      </c>
      <c r="E101" s="157">
        <v>0.31696777170000001</v>
      </c>
    </row>
    <row r="102" spans="1:5" x14ac:dyDescent="0.3">
      <c r="A102" s="94">
        <v>5873</v>
      </c>
      <c r="B102" s="94" t="s">
        <v>2</v>
      </c>
      <c r="C102" s="1"/>
      <c r="D102" s="274">
        <v>19876</v>
      </c>
      <c r="E102" s="157">
        <v>4.8963229745999994</v>
      </c>
    </row>
    <row r="103" spans="1:5" x14ac:dyDescent="0.3">
      <c r="A103" s="94">
        <v>5875</v>
      </c>
      <c r="B103" s="94" t="s">
        <v>2</v>
      </c>
      <c r="C103" s="1" t="s">
        <v>282</v>
      </c>
      <c r="D103" s="274">
        <v>28642</v>
      </c>
      <c r="E103" s="24">
        <v>2.7829075223999999</v>
      </c>
    </row>
    <row r="104" spans="1:5" x14ac:dyDescent="0.3">
      <c r="A104" s="94">
        <v>5875</v>
      </c>
      <c r="B104" s="94" t="s">
        <v>2</v>
      </c>
      <c r="C104" s="1" t="s">
        <v>283</v>
      </c>
      <c r="D104" s="274">
        <v>43405</v>
      </c>
      <c r="E104" s="24">
        <v>8.5971565599999994E-2</v>
      </c>
    </row>
    <row r="105" spans="1:5" x14ac:dyDescent="0.3">
      <c r="A105" s="94">
        <v>5875</v>
      </c>
      <c r="B105" s="94" t="s">
        <v>2</v>
      </c>
      <c r="C105" s="1"/>
      <c r="D105" s="274">
        <v>22433</v>
      </c>
      <c r="E105" s="24">
        <v>15.824870776300001</v>
      </c>
    </row>
    <row r="106" spans="1:5" x14ac:dyDescent="0.3">
      <c r="A106" s="94">
        <v>5875</v>
      </c>
      <c r="B106" s="94" t="s">
        <v>2</v>
      </c>
      <c r="C106" s="1" t="s">
        <v>282</v>
      </c>
      <c r="D106" s="274">
        <v>28642</v>
      </c>
      <c r="E106" s="24">
        <v>7.7183796407000003</v>
      </c>
    </row>
    <row r="107" spans="1:5" x14ac:dyDescent="0.3">
      <c r="A107" s="94">
        <v>5875</v>
      </c>
      <c r="B107" s="94" t="s">
        <v>2</v>
      </c>
      <c r="C107" s="1"/>
      <c r="D107" s="274">
        <v>41471</v>
      </c>
      <c r="E107" s="24">
        <v>7.7183796407000003</v>
      </c>
    </row>
    <row r="108" spans="1:5" x14ac:dyDescent="0.3">
      <c r="A108" s="94"/>
      <c r="B108" s="94"/>
      <c r="C108" s="1"/>
      <c r="D108" s="274"/>
      <c r="E108" s="157">
        <f>SUM(E103,E104,E105,E106,E107)</f>
        <v>34.130509145700003</v>
      </c>
    </row>
    <row r="109" spans="1:5" x14ac:dyDescent="0.3">
      <c r="A109" s="79"/>
      <c r="B109" s="267"/>
      <c r="C109" s="81"/>
      <c r="D109" s="68"/>
      <c r="E109" s="74">
        <f>SUM(E100,E101,E102,E108)</f>
        <v>39.808113493600004</v>
      </c>
    </row>
    <row r="110" spans="1:5" x14ac:dyDescent="0.3">
      <c r="A110" s="94">
        <v>6892</v>
      </c>
      <c r="B110" s="94" t="s">
        <v>46</v>
      </c>
      <c r="C110" s="1" t="s">
        <v>284</v>
      </c>
      <c r="D110" s="274">
        <v>31929</v>
      </c>
      <c r="E110" s="157">
        <v>1.5760763311999999</v>
      </c>
    </row>
    <row r="111" spans="1:5" x14ac:dyDescent="0.3">
      <c r="A111" s="79"/>
      <c r="B111" s="267"/>
      <c r="C111" s="81"/>
      <c r="D111" s="68"/>
      <c r="E111" s="74">
        <f>SUM(E110)</f>
        <v>1.5760763311999999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IBM IBD IBS Poly 2017</vt:lpstr>
      <vt:lpstr>IBM IBD IBS Harvest Data 2017</vt:lpstr>
      <vt:lpstr>IBM IBD IBS Poly 2018</vt:lpstr>
      <vt:lpstr>IBM IBD IBS Harvest Data 2018</vt:lpstr>
      <vt:lpstr>IBM IBD IBS Poly 2019</vt:lpstr>
      <vt:lpstr>IBM IBD IBS Harvest Data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Begley, Robyn FLNR:EX</dc:creator>
  <cp:lastModifiedBy>Graham, Gordon J FLNR:EX</cp:lastModifiedBy>
  <dcterms:created xsi:type="dcterms:W3CDTF">2016-01-06T18:39:50Z</dcterms:created>
  <dcterms:modified xsi:type="dcterms:W3CDTF">2020-05-12T21:07:47Z</dcterms:modified>
</cp:coreProperties>
</file>